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45" windowWidth="14175" windowHeight="12300" activeTab="0"/>
  </bookViews>
  <sheets>
    <sheet name="Anleitung" sheetId="1" r:id="rId1"/>
    <sheet name="Bescheid" sheetId="2" r:id="rId2"/>
    <sheet name="Tab2004" sheetId="3" r:id="rId3"/>
  </sheets>
  <definedNames>
    <definedName name="_xlnm.Print_Area" localSheetId="1">'Bescheid'!$A$1:$J$49</definedName>
    <definedName name="EK">'Bescheid'!$D$10</definedName>
    <definedName name="EKKlasse">'Bescheid'!$B$50</definedName>
    <definedName name="KIDS">'Bescheid'!$C$19</definedName>
    <definedName name="TabName">'Bescheid'!$B$51</definedName>
  </definedNames>
  <calcPr fullCalcOnLoad="1"/>
</workbook>
</file>

<file path=xl/comments2.xml><?xml version="1.0" encoding="utf-8"?>
<comments xmlns="http://schemas.openxmlformats.org/spreadsheetml/2006/main">
  <authors>
    <author>Tino Bratta</author>
  </authors>
  <commentList>
    <comment ref="F13" authorId="0">
      <text>
        <r>
          <rPr>
            <b/>
            <sz val="8"/>
            <rFont val="Tahoma"/>
            <family val="0"/>
          </rPr>
          <t>Tino Bratta:</t>
        </r>
        <r>
          <rPr>
            <sz val="8"/>
            <rFont val="Tahoma"/>
            <family val="0"/>
          </rPr>
          <t xml:space="preserve">
Unabhängig vom tatsächlichen Betreuungsaufwand findet die Einstufung in diese Spalte statt wenn das Kind nächstes Jahr die Schule besucht.</t>
        </r>
      </text>
    </comment>
  </commentList>
</comments>
</file>

<file path=xl/sharedStrings.xml><?xml version="1.0" encoding="utf-8"?>
<sst xmlns="http://schemas.openxmlformats.org/spreadsheetml/2006/main" count="129" uniqueCount="65">
  <si>
    <t>gültig ab:</t>
  </si>
  <si>
    <t>Einkommensfeststellung:</t>
  </si>
  <si>
    <t>1.</t>
  </si>
  <si>
    <t>Name:</t>
  </si>
  <si>
    <t>Einkommen:</t>
  </si>
  <si>
    <t>Nachweis:</t>
  </si>
  <si>
    <r>
      <t>q</t>
    </r>
    <r>
      <rPr>
        <sz val="10"/>
        <rFont val="Arial"/>
        <family val="0"/>
      </rPr>
      <t xml:space="preserve"> Steuer 2001</t>
    </r>
  </si>
  <si>
    <r>
      <t>q</t>
    </r>
    <r>
      <rPr>
        <sz val="10"/>
        <rFont val="Arial"/>
        <family val="0"/>
      </rPr>
      <t xml:space="preserve"> Lst.Karte</t>
    </r>
  </si>
  <si>
    <t>2.</t>
  </si>
  <si>
    <r>
      <t>q</t>
    </r>
    <r>
      <rPr>
        <sz val="10"/>
        <rFont val="Arial"/>
        <family val="0"/>
      </rPr>
      <t xml:space="preserve"> fehlt</t>
    </r>
  </si>
  <si>
    <t>Kind (er):</t>
  </si>
  <si>
    <t>3.</t>
  </si>
  <si>
    <t>4.</t>
  </si>
  <si>
    <t>Geb.-Datum:</t>
  </si>
  <si>
    <t>Summen:</t>
  </si>
  <si>
    <t>Summe:</t>
  </si>
  <si>
    <t>Summe von</t>
  </si>
  <si>
    <t>Datum:</t>
  </si>
  <si>
    <t>Unterschrift des Vorstands:</t>
  </si>
  <si>
    <t>Bearbeitungsvermerke:</t>
  </si>
  <si>
    <t>VLF:</t>
  </si>
  <si>
    <t>WVL:</t>
  </si>
  <si>
    <t>auf das Konto 155 515 8013; BLZ: 350 601 90</t>
  </si>
  <si>
    <t>Liegt kein Einkommensnachweis vor, ist nach §5 KTKBG der Höchstsatz anzusetzen.</t>
  </si>
  <si>
    <t>Berechnung der Kita-Kostenbeteiligung:</t>
  </si>
  <si>
    <t>alle bisherigen Bescheide zur Kostenbeteiligung werden hierdurch ersetzt.</t>
  </si>
  <si>
    <r>
      <t xml:space="preserve">q </t>
    </r>
    <r>
      <rPr>
        <b/>
        <sz val="11"/>
        <rFont val="Arial"/>
        <family val="2"/>
      </rPr>
      <t>Dieser Bescheid ist vorläufig gem. §2 Abs. 2 u. 3 des KTKBG. Bitte fehlende Unterlagen nachreichen!</t>
    </r>
  </si>
  <si>
    <t>Der Beitrag wird zum ersten jeden Monats fällig. Bitte überweisen Sie die</t>
  </si>
  <si>
    <r>
      <t>q</t>
    </r>
    <r>
      <rPr>
        <sz val="10"/>
        <rFont val="Arial"/>
        <family val="0"/>
      </rPr>
      <t xml:space="preserve"> Steuer 2002</t>
    </r>
  </si>
  <si>
    <r>
      <t>q</t>
    </r>
    <r>
      <rPr>
        <sz val="10"/>
        <rFont val="Arial"/>
        <family val="0"/>
      </rPr>
      <t xml:space="preserve"> Höchstsatz da keine Nachweise vorgelegt</t>
    </r>
  </si>
  <si>
    <t>Summe anrechenbares Einkommen:</t>
  </si>
  <si>
    <t>Anzahl der Kinder:</t>
  </si>
  <si>
    <t>Bescheid zur KITA-Kostenbeteiligung gemäß KTKBG</t>
  </si>
  <si>
    <t>Gültig ab:</t>
  </si>
  <si>
    <t>5</t>
  </si>
  <si>
    <t>7</t>
  </si>
  <si>
    <t>9</t>
  </si>
  <si>
    <t>&gt;9</t>
  </si>
  <si>
    <t>1 Kind</t>
  </si>
  <si>
    <t>2 Kinder</t>
  </si>
  <si>
    <t>3 Kinder</t>
  </si>
  <si>
    <t>ab 4 Kinder</t>
  </si>
  <si>
    <t>bis</t>
  </si>
  <si>
    <t>ab</t>
  </si>
  <si>
    <t>7 h</t>
  </si>
  <si>
    <t xml:space="preserve"> 9 h</t>
  </si>
  <si>
    <t xml:space="preserve"> &gt;9 h</t>
  </si>
  <si>
    <t>kein KiLa-Kind</t>
  </si>
  <si>
    <t>Betreuungsumfang</t>
  </si>
  <si>
    <t xml:space="preserve"> 5 h</t>
  </si>
  <si>
    <t>Gesetzl. Kostenbeteiligung:</t>
  </si>
  <si>
    <t>+ Elternbeitrag:</t>
  </si>
  <si>
    <t>+ Essensanteil:</t>
  </si>
  <si>
    <t>Gesamtsumme:</t>
  </si>
  <si>
    <t>Elternbeitrag</t>
  </si>
  <si>
    <t>Betreuungsumfang in Stunden tägl.</t>
  </si>
  <si>
    <t>bei der KD-Bank.</t>
  </si>
  <si>
    <t xml:space="preserve"> x Anzahl Kinder:</t>
  </si>
  <si>
    <t>Zeile</t>
  </si>
  <si>
    <t>Tab2004!</t>
  </si>
  <si>
    <t>TabName</t>
  </si>
  <si>
    <t>Zwischensumme=</t>
  </si>
  <si>
    <r>
      <t>q</t>
    </r>
    <r>
      <rPr>
        <sz val="10"/>
        <rFont val="Arial"/>
        <family val="0"/>
      </rPr>
      <t xml:space="preserve"> Steuer 2003</t>
    </r>
  </si>
  <si>
    <t>Vorschulkind</t>
  </si>
  <si>
    <t>KILA-Vorschule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</si>
</sst>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00\ [$€]"/>
    <numFmt numFmtId="181" formatCode="#,##0.00\ &quot;DM&quot;"/>
    <numFmt numFmtId="182" formatCode="#,##0.00\ &quot;€&quot;"/>
  </numFmts>
  <fonts count="14">
    <font>
      <sz val="10"/>
      <name val="Arial"/>
      <family val="0"/>
    </font>
    <font>
      <b/>
      <sz val="14"/>
      <name val="Arial"/>
      <family val="2"/>
    </font>
    <font>
      <b/>
      <sz val="10"/>
      <name val="Arial"/>
      <family val="2"/>
    </font>
    <font>
      <sz val="10"/>
      <name val="Wingdings"/>
      <family val="0"/>
    </font>
    <font>
      <b/>
      <sz val="12"/>
      <name val="Arial"/>
      <family val="2"/>
    </font>
    <font>
      <sz val="11"/>
      <name val="Arial"/>
      <family val="2"/>
    </font>
    <font>
      <b/>
      <sz val="11"/>
      <name val="Arial"/>
      <family val="2"/>
    </font>
    <font>
      <b/>
      <sz val="11"/>
      <name val="Wingdings"/>
      <family val="0"/>
    </font>
    <font>
      <sz val="8"/>
      <name val="Tahoma"/>
      <family val="2"/>
    </font>
    <font>
      <sz val="11"/>
      <color indexed="9"/>
      <name val="Wingdings"/>
      <family val="0"/>
    </font>
    <font>
      <b/>
      <sz val="12"/>
      <color indexed="12"/>
      <name val="Arial"/>
      <family val="2"/>
    </font>
    <font>
      <sz val="10"/>
      <color indexed="10"/>
      <name val="Arial"/>
      <family val="2"/>
    </font>
    <font>
      <b/>
      <sz val="8"/>
      <name val="Tahoma"/>
      <family val="0"/>
    </font>
    <font>
      <b/>
      <sz val="8"/>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4"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0" borderId="5" xfId="0" applyFont="1" applyBorder="1" applyAlignment="1">
      <alignment horizontal="right"/>
    </xf>
    <xf numFmtId="180" fontId="4" fillId="0" borderId="5" xfId="0" applyNumberFormat="1"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180" fontId="5" fillId="0" borderId="0" xfId="0" applyNumberFormat="1" applyFont="1" applyBorder="1" applyAlignment="1">
      <alignment/>
    </xf>
    <xf numFmtId="0" fontId="5" fillId="0" borderId="0" xfId="0" applyFont="1" applyBorder="1" applyAlignment="1" quotePrefix="1">
      <alignment horizontal="center"/>
    </xf>
    <xf numFmtId="0" fontId="5" fillId="0" borderId="0" xfId="0" applyFont="1" applyFill="1" applyBorder="1" applyAlignment="1">
      <alignment/>
    </xf>
    <xf numFmtId="0" fontId="5" fillId="0" borderId="3"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5" xfId="0" applyFont="1" applyBorder="1" applyAlignment="1">
      <alignment horizontal="right"/>
    </xf>
    <xf numFmtId="0" fontId="6" fillId="0" borderId="0" xfId="0" applyFont="1" applyAlignment="1">
      <alignment/>
    </xf>
    <xf numFmtId="0" fontId="5" fillId="0" borderId="0" xfId="0" applyFont="1" applyBorder="1" applyAlignment="1">
      <alignment horizontal="center"/>
    </xf>
    <xf numFmtId="0" fontId="2" fillId="0" borderId="0" xfId="0" applyFont="1" applyAlignment="1">
      <alignment/>
    </xf>
    <xf numFmtId="4" fontId="0" fillId="0" borderId="0" xfId="0" applyNumberFormat="1" applyAlignment="1">
      <alignment/>
    </xf>
    <xf numFmtId="0" fontId="5" fillId="0" borderId="0" xfId="0" applyFont="1" applyBorder="1" applyAlignment="1">
      <alignment horizontal="center"/>
    </xf>
    <xf numFmtId="0" fontId="6" fillId="0" borderId="5" xfId="0" applyFont="1" applyBorder="1" applyAlignment="1">
      <alignment horizontal="center"/>
    </xf>
    <xf numFmtId="180" fontId="5" fillId="0" borderId="0" xfId="0" applyNumberFormat="1" applyFont="1" applyBorder="1" applyAlignment="1">
      <alignment horizontal="right"/>
    </xf>
    <xf numFmtId="180" fontId="5" fillId="0" borderId="0" xfId="0" applyNumberFormat="1" applyFont="1" applyBorder="1" applyAlignment="1" quotePrefix="1">
      <alignment horizontal="right"/>
    </xf>
    <xf numFmtId="0" fontId="5" fillId="0" borderId="8" xfId="0" applyFont="1" applyBorder="1" applyAlignment="1">
      <alignment horizontal="center"/>
    </xf>
    <xf numFmtId="0" fontId="6" fillId="0" borderId="6" xfId="0" applyFont="1" applyBorder="1" applyAlignment="1">
      <alignment horizontal="center"/>
    </xf>
    <xf numFmtId="0" fontId="5" fillId="0" borderId="0" xfId="0" applyFont="1" applyBorder="1" applyAlignment="1" quotePrefix="1">
      <alignment horizontal="right"/>
    </xf>
    <xf numFmtId="0" fontId="5" fillId="0" borderId="0" xfId="0" applyFont="1" applyBorder="1" applyAlignment="1">
      <alignment horizontal="right"/>
    </xf>
    <xf numFmtId="0" fontId="6" fillId="0" borderId="0" xfId="0" applyFont="1" applyBorder="1" applyAlignment="1" quotePrefix="1">
      <alignment horizontal="right"/>
    </xf>
    <xf numFmtId="0" fontId="6" fillId="0" borderId="3" xfId="0" applyFont="1" applyBorder="1" applyAlignment="1" quotePrefix="1">
      <alignment horizontal="center"/>
    </xf>
    <xf numFmtId="0" fontId="6" fillId="0" borderId="9" xfId="0" applyFont="1" applyBorder="1" applyAlignment="1" quotePrefix="1">
      <alignment horizontal="center"/>
    </xf>
    <xf numFmtId="0" fontId="2" fillId="0" borderId="0" xfId="0" applyFont="1" applyAlignment="1" applyProtection="1">
      <alignment/>
      <protection/>
    </xf>
    <xf numFmtId="14" fontId="2"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quotePrefix="1">
      <alignment/>
      <protection/>
    </xf>
    <xf numFmtId="0" fontId="0" fillId="0" borderId="0" xfId="0" applyAlignment="1" applyProtection="1">
      <alignment horizontal="right"/>
      <protection/>
    </xf>
    <xf numFmtId="4" fontId="0" fillId="0" borderId="0" xfId="0" applyNumberFormat="1" applyAlignment="1" applyProtection="1">
      <alignment horizontal="right"/>
      <protection/>
    </xf>
    <xf numFmtId="0" fontId="0" fillId="0" borderId="7" xfId="0" applyBorder="1" applyAlignment="1" applyProtection="1">
      <alignment horizontal="right"/>
      <protection/>
    </xf>
    <xf numFmtId="0" fontId="0" fillId="0" borderId="1" xfId="0" applyBorder="1" applyAlignment="1" applyProtection="1">
      <alignment horizontal="right"/>
      <protection/>
    </xf>
    <xf numFmtId="0" fontId="0" fillId="0" borderId="2" xfId="0" applyBorder="1" applyAlignment="1" applyProtection="1">
      <alignment horizontal="right"/>
      <protection/>
    </xf>
    <xf numFmtId="0" fontId="0" fillId="0" borderId="7" xfId="0"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horizontal="right"/>
      <protection/>
    </xf>
    <xf numFmtId="0" fontId="0" fillId="0" borderId="0" xfId="0" applyBorder="1" applyAlignment="1" applyProtection="1">
      <alignment horizontal="right"/>
      <protection/>
    </xf>
    <xf numFmtId="0" fontId="0" fillId="0" borderId="8" xfId="0" applyBorder="1" applyAlignment="1" applyProtection="1">
      <alignment horizontal="right"/>
      <protection/>
    </xf>
    <xf numFmtId="0" fontId="0" fillId="0" borderId="3" xfId="0" applyBorder="1" applyAlignment="1" applyProtection="1">
      <alignment/>
      <protection/>
    </xf>
    <xf numFmtId="0" fontId="0" fillId="0" borderId="0" xfId="0" applyBorder="1" applyAlignment="1" applyProtection="1">
      <alignment/>
      <protection/>
    </xf>
    <xf numFmtId="0" fontId="0" fillId="0" borderId="8" xfId="0" applyBorder="1" applyAlignment="1" applyProtection="1">
      <alignment/>
      <protection/>
    </xf>
    <xf numFmtId="0" fontId="0" fillId="0" borderId="4" xfId="0" applyBorder="1" applyAlignment="1" applyProtection="1">
      <alignment horizontal="right"/>
      <protection/>
    </xf>
    <xf numFmtId="0" fontId="0" fillId="0" borderId="5" xfId="0" applyBorder="1" applyAlignment="1" applyProtection="1">
      <alignment horizontal="right"/>
      <protection/>
    </xf>
    <xf numFmtId="0" fontId="0" fillId="0" borderId="6" xfId="0" applyBorder="1" applyAlignment="1" applyProtection="1">
      <alignment horizontal="righ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9" xfId="0" applyBorder="1" applyAlignment="1" applyProtection="1">
      <alignment/>
      <protection locked="0"/>
    </xf>
    <xf numFmtId="0" fontId="6" fillId="0" borderId="7" xfId="0" applyFont="1" applyBorder="1" applyAlignment="1" applyProtection="1">
      <alignment horizontal="right"/>
      <protection locked="0"/>
    </xf>
    <xf numFmtId="14" fontId="6" fillId="0" borderId="1" xfId="0" applyNumberFormat="1" applyFont="1" applyBorder="1" applyAlignment="1" applyProtection="1">
      <alignment/>
      <protection locked="0"/>
    </xf>
    <xf numFmtId="0" fontId="5" fillId="0" borderId="1" xfId="0" applyFont="1" applyBorder="1" applyAlignment="1" applyProtection="1">
      <alignment/>
      <protection locked="0"/>
    </xf>
    <xf numFmtId="0" fontId="5" fillId="0" borderId="2" xfId="0" applyFont="1"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4" fillId="0" borderId="7" xfId="0" applyFont="1" applyBorder="1"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2" fillId="0" borderId="0" xfId="0" applyFont="1"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horizontal="left"/>
      <protection locked="0"/>
    </xf>
    <xf numFmtId="180" fontId="0" fillId="0" borderId="5" xfId="0" applyNumberFormat="1" applyBorder="1" applyAlignment="1" applyProtection="1">
      <alignment/>
      <protection locked="0"/>
    </xf>
    <xf numFmtId="0" fontId="3" fillId="0" borderId="0" xfId="0" applyFont="1" applyBorder="1" applyAlignment="1" applyProtection="1">
      <alignment/>
      <protection locked="0"/>
    </xf>
    <xf numFmtId="0" fontId="3" fillId="0" borderId="8" xfId="0" applyFont="1" applyBorder="1" applyAlignment="1" applyProtection="1">
      <alignment/>
      <protection locked="0"/>
    </xf>
    <xf numFmtId="0" fontId="0" fillId="0" borderId="10" xfId="0" applyBorder="1" applyAlignment="1" applyProtection="1">
      <alignment horizontal="left"/>
      <protection locked="0"/>
    </xf>
    <xf numFmtId="0" fontId="0" fillId="0" borderId="11" xfId="0" applyBorder="1" applyAlignment="1" applyProtection="1">
      <alignment/>
      <protection locked="0"/>
    </xf>
    <xf numFmtId="0" fontId="0" fillId="0" borderId="3" xfId="0" applyBorder="1" applyAlignment="1" applyProtection="1">
      <alignment horizontal="left"/>
      <protection locked="0"/>
    </xf>
    <xf numFmtId="0" fontId="2" fillId="0" borderId="5" xfId="0" applyFont="1" applyBorder="1" applyAlignment="1" applyProtection="1">
      <alignment horizontal="right"/>
      <protection locked="0"/>
    </xf>
    <xf numFmtId="0" fontId="3" fillId="0" borderId="5" xfId="0" applyFont="1" applyBorder="1" applyAlignment="1" applyProtection="1">
      <alignment/>
      <protection locked="0"/>
    </xf>
    <xf numFmtId="0" fontId="0" fillId="0" borderId="7" xfId="0" applyBorder="1" applyAlignment="1" applyProtection="1">
      <alignment horizontal="left"/>
      <protection locked="0"/>
    </xf>
    <xf numFmtId="0" fontId="4" fillId="0" borderId="3" xfId="0" applyFont="1" applyBorder="1" applyAlignment="1" applyProtection="1">
      <alignment horizontal="left"/>
      <protection locked="0"/>
    </xf>
    <xf numFmtId="0" fontId="5" fillId="0" borderId="3" xfId="0" applyFont="1" applyBorder="1" applyAlignment="1" applyProtection="1">
      <alignment horizontal="left"/>
      <protection locked="0"/>
    </xf>
    <xf numFmtId="0" fontId="6" fillId="0" borderId="0" xfId="0" applyFont="1" applyBorder="1" applyAlignment="1" applyProtection="1">
      <alignment horizontal="left"/>
      <protection locked="0"/>
    </xf>
    <xf numFmtId="0" fontId="2" fillId="0" borderId="0" xfId="0" applyFont="1" applyBorder="1" applyAlignment="1" applyProtection="1">
      <alignment horizontal="center"/>
      <protection locked="0"/>
    </xf>
    <xf numFmtId="0" fontId="6" fillId="0" borderId="0" xfId="0" applyFont="1" applyBorder="1" applyAlignment="1" applyProtection="1" quotePrefix="1">
      <alignment horizontal="center"/>
      <protection locked="0"/>
    </xf>
    <xf numFmtId="0" fontId="6" fillId="0" borderId="8" xfId="0" applyFont="1" applyBorder="1" applyAlignment="1" applyProtection="1" quotePrefix="1">
      <alignment horizontal="center"/>
      <protection locked="0"/>
    </xf>
    <xf numFmtId="0" fontId="5" fillId="0" borderId="4" xfId="0" applyFont="1" applyBorder="1" applyAlignment="1" applyProtection="1">
      <alignment horizontal="left"/>
      <protection locked="0"/>
    </xf>
    <xf numFmtId="0" fontId="5" fillId="0" borderId="5" xfId="0" applyFont="1" applyBorder="1" applyAlignment="1" applyProtection="1">
      <alignment/>
      <protection locked="0"/>
    </xf>
    <xf numFmtId="14" fontId="5" fillId="0" borderId="5" xfId="0" applyNumberFormat="1" applyFont="1" applyBorder="1" applyAlignment="1" applyProtection="1">
      <alignment/>
      <protection locked="0"/>
    </xf>
    <xf numFmtId="0" fontId="9" fillId="0" borderId="5"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protection locked="0"/>
    </xf>
    <xf numFmtId="14" fontId="5" fillId="0" borderId="11" xfId="0" applyNumberFormat="1" applyFont="1" applyBorder="1" applyAlignment="1" applyProtection="1">
      <alignment/>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5" fillId="0" borderId="3" xfId="0" applyFont="1" applyBorder="1" applyAlignment="1" applyProtection="1">
      <alignment/>
      <protection locked="0"/>
    </xf>
    <xf numFmtId="0" fontId="5" fillId="0" borderId="0" xfId="0" applyFont="1" applyBorder="1" applyAlignment="1" applyProtection="1">
      <alignment/>
      <protection locked="0"/>
    </xf>
    <xf numFmtId="0" fontId="5" fillId="0" borderId="8" xfId="0" applyFont="1" applyBorder="1" applyAlignment="1" applyProtection="1">
      <alignment/>
      <protection locked="0"/>
    </xf>
    <xf numFmtId="180" fontId="6" fillId="0" borderId="0" xfId="0" applyNumberFormat="1" applyFont="1" applyBorder="1" applyAlignment="1" applyProtection="1">
      <alignment/>
      <protection locked="0"/>
    </xf>
    <xf numFmtId="0" fontId="5" fillId="0" borderId="4" xfId="0" applyFont="1" applyBorder="1" applyAlignment="1" applyProtection="1">
      <alignment/>
      <protection locked="0"/>
    </xf>
    <xf numFmtId="0" fontId="5" fillId="0" borderId="5" xfId="0" applyFont="1" applyBorder="1" applyAlignment="1" applyProtection="1">
      <alignment/>
      <protection locked="0"/>
    </xf>
    <xf numFmtId="0" fontId="5" fillId="0" borderId="6" xfId="0" applyFont="1" applyBorder="1" applyAlignment="1" applyProtection="1">
      <alignment/>
      <protection locked="0"/>
    </xf>
    <xf numFmtId="0" fontId="7" fillId="0" borderId="3" xfId="0" applyFont="1" applyBorder="1" applyAlignment="1" applyProtection="1">
      <alignment/>
      <protection locked="0"/>
    </xf>
    <xf numFmtId="0" fontId="5" fillId="0" borderId="0" xfId="0" applyFont="1" applyBorder="1" applyAlignment="1" applyProtection="1">
      <alignment/>
      <protection locked="0"/>
    </xf>
    <xf numFmtId="0" fontId="5" fillId="0" borderId="8" xfId="0" applyFont="1" applyBorder="1" applyAlignment="1" applyProtection="1">
      <alignment/>
      <protection locked="0"/>
    </xf>
    <xf numFmtId="0" fontId="6" fillId="0" borderId="3" xfId="0" applyFont="1" applyBorder="1" applyAlignment="1" applyProtection="1">
      <alignment/>
      <protection locked="0"/>
    </xf>
    <xf numFmtId="0" fontId="2" fillId="0" borderId="3" xfId="0" applyFont="1" applyBorder="1" applyAlignment="1" applyProtection="1">
      <alignment/>
      <protection locked="0"/>
    </xf>
    <xf numFmtId="14" fontId="5" fillId="0" borderId="0" xfId="0" applyNumberFormat="1" applyFont="1"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4" fontId="5" fillId="0" borderId="15" xfId="0" applyNumberFormat="1" applyFont="1" applyBorder="1" applyAlignment="1" applyProtection="1">
      <alignment horizontal="center"/>
      <protection hidden="1"/>
    </xf>
    <xf numFmtId="0" fontId="5" fillId="0" borderId="15" xfId="0" applyFont="1" applyBorder="1" applyAlignment="1" applyProtection="1">
      <alignment horizontal="center"/>
      <protection hidden="1"/>
    </xf>
    <xf numFmtId="4" fontId="5" fillId="0" borderId="14"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8" xfId="0" applyFont="1" applyBorder="1" applyAlignment="1" applyProtection="1">
      <alignment horizontal="center"/>
      <protection hidden="1"/>
    </xf>
    <xf numFmtId="0" fontId="6" fillId="0" borderId="9" xfId="0" applyFont="1" applyBorder="1" applyAlignment="1">
      <alignment horizontal="center"/>
    </xf>
    <xf numFmtId="4" fontId="4" fillId="0" borderId="0" xfId="0" applyNumberFormat="1" applyFont="1" applyBorder="1" applyAlignment="1" applyProtection="1">
      <alignment horizontal="center"/>
      <protection hidden="1"/>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7" xfId="0" applyBorder="1" applyAlignment="1" applyProtection="1">
      <alignment/>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8" xfId="0" applyFont="1" applyBorder="1" applyAlignment="1" applyProtection="1">
      <alignment horizontal="center"/>
      <protection locked="0"/>
    </xf>
    <xf numFmtId="0" fontId="0" fillId="0" borderId="7" xfId="0" applyBorder="1" applyAlignment="1">
      <alignment/>
    </xf>
    <xf numFmtId="0" fontId="0" fillId="0" borderId="1" xfId="0" applyBorder="1" applyAlignment="1">
      <alignment/>
    </xf>
    <xf numFmtId="0" fontId="0" fillId="0" borderId="2" xfId="0" applyBorder="1" applyAlignment="1">
      <alignment/>
    </xf>
    <xf numFmtId="0" fontId="4" fillId="0" borderId="4" xfId="0" applyFont="1" applyBorder="1" applyAlignment="1">
      <alignment horizontal="center"/>
    </xf>
    <xf numFmtId="0" fontId="0" fillId="0" borderId="5" xfId="0" applyBorder="1" applyAlignment="1">
      <alignment/>
    </xf>
    <xf numFmtId="0" fontId="0" fillId="0" borderId="6" xfId="0"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quotePrefix="1">
      <alignment horizontal="center"/>
      <protection/>
    </xf>
    <xf numFmtId="0" fontId="0" fillId="0" borderId="0" xfId="0" applyAlignment="1" applyProtection="1">
      <alignment horizontal="center"/>
      <protection/>
    </xf>
    <xf numFmtId="0" fontId="5" fillId="0" borderId="0" xfId="0" applyFont="1" applyAlignment="1" applyProtection="1">
      <alignment/>
      <protection hidden="1"/>
    </xf>
    <xf numFmtId="182" fontId="0" fillId="0" borderId="11" xfId="0" applyNumberFormat="1" applyBorder="1" applyAlignment="1" applyProtection="1">
      <alignment/>
      <protection locked="0"/>
    </xf>
    <xf numFmtId="182" fontId="0" fillId="0" borderId="5" xfId="0" applyNumberFormat="1" applyBorder="1" applyAlignment="1" applyProtection="1">
      <alignment/>
      <protection locked="0"/>
    </xf>
    <xf numFmtId="0" fontId="0" fillId="0" borderId="0" xfId="0" applyAlignment="1" applyProtection="1">
      <alignment/>
      <protection hidden="1"/>
    </xf>
    <xf numFmtId="0" fontId="0" fillId="0" borderId="0" xfId="0" applyAlignment="1" applyProtection="1" quotePrefix="1">
      <alignment/>
      <protection hidden="1"/>
    </xf>
    <xf numFmtId="0" fontId="5" fillId="0" borderId="0" xfId="0" applyFont="1" applyBorder="1" applyAlignment="1" applyProtection="1">
      <alignment/>
      <protection hidden="1"/>
    </xf>
  </cellXfs>
  <cellStyles count="6">
    <cellStyle name="Normal" xfId="0"/>
    <cellStyle name="Comma" xfId="15"/>
    <cellStyle name="Comma [0]" xfId="16"/>
    <cellStyle name="Percent" xfId="17"/>
    <cellStyle name="Currency" xfId="18"/>
    <cellStyle name="Currency [0]" xfId="19"/>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4641244"/>
        <c:axId val="43335741"/>
      </c:barChart>
      <c:catAx>
        <c:axId val="34641244"/>
        <c:scaling>
          <c:orientation val="minMax"/>
        </c:scaling>
        <c:axPos val="b"/>
        <c:delete val="0"/>
        <c:numFmt formatCode="General" sourceLinked="1"/>
        <c:majorTickMark val="in"/>
        <c:minorTickMark val="none"/>
        <c:tickLblPos val="nextTo"/>
        <c:crossAx val="43335741"/>
        <c:crosses val="autoZero"/>
        <c:auto val="1"/>
        <c:lblOffset val="100"/>
        <c:noMultiLvlLbl val="0"/>
      </c:catAx>
      <c:valAx>
        <c:axId val="43335741"/>
        <c:scaling>
          <c:orientation val="minMax"/>
        </c:scaling>
        <c:axPos val="l"/>
        <c:delete val="0"/>
        <c:numFmt formatCode="General" sourceLinked="1"/>
        <c:majorTickMark val="in"/>
        <c:minorTickMark val="none"/>
        <c:tickLblPos val="nextTo"/>
        <c:crossAx val="3464124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4921259845" footer="0.492125984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0.016</cdr:y>
    </cdr:from>
    <cdr:to>
      <cdr:x>0.99325</cdr:x>
      <cdr:y>0.99825</cdr:y>
    </cdr:to>
    <cdr:sp>
      <cdr:nvSpPr>
        <cdr:cNvPr id="1" name="TextBox 1"/>
        <cdr:cNvSpPr txBox="1">
          <a:spLocks noChangeArrowheads="1"/>
        </cdr:cNvSpPr>
      </cdr:nvSpPr>
      <cdr:spPr>
        <a:xfrm>
          <a:off x="28575" y="85725"/>
          <a:ext cx="9105900" cy="5619750"/>
        </a:xfrm>
        <a:prstGeom prst="rect">
          <a:avLst/>
        </a:prstGeom>
        <a:noFill/>
        <a:ln w="9525" cmpd="sng">
          <a:noFill/>
        </a:ln>
      </cdr:spPr>
      <cdr:txBody>
        <a:bodyPr vertOverflow="clip" wrap="square"/>
        <a:p>
          <a:pPr algn="l">
            <a:defRPr/>
          </a:pPr>
          <a:r>
            <a:rPr lang="en-US" cap="none" sz="1200" b="1" i="0" u="none" baseline="0">
              <a:solidFill>
                <a:srgbClr val="0000FF"/>
              </a:solidFill>
              <a:latin typeface="Arial"/>
              <a:ea typeface="Arial"/>
              <a:cs typeface="Arial"/>
            </a:rPr>
            <a:t>Bedienungsanleitung: Excel KITA-Kostenbeteiligungsrechner Version 2.00</a:t>
          </a:r>
          <a:r>
            <a:rPr lang="en-US" cap="none" sz="1000" b="0" i="0" u="none" baseline="0">
              <a:latin typeface="Arial"/>
              <a:ea typeface="Arial"/>
              <a:cs typeface="Arial"/>
            </a:rPr>
            <a:t>
Mit dieser Excel-Arbeitsmappe lassen sich auf einfachem Weg die Bescheide zur KITA-Kostenbeteiligung erstellen. Hierzu sind einige Anpassungen in den Tabellen nötig. Im folgenden eine kleine Anleitung dazu:
1. In der Tabelle "Bescheid" ist in den Zeilen 33 und 34 die Bankverbindung anzupassen, hier sollte die Bankverbindung Eures Ladens stehen.
2. Mit dem Menü Datei.Seite Einrichten ist die Kopfzeile anzupassen, hier sollte der Name Eures Kinderladens stehen. 
3. In der Tabelle "Tab2004" ist die Zeile 47 anzupassen. Hier sollen die über die gesetzliche Beteiligung hinausgehenden Elternbeiträge eingetragen werden. Es sind, ähnlich wie in der Tabelle vom Senat, jeweils 4 Beträge entsprechend dem Betreuungsumfang 5, 7, 9 und &gt;9h einzugeben. Diese 4 Beträge müssen dann nochmal für Eltern mit 2, 3 und 4 oder mehr Kindern eingegeben werden. In der Beispielvorlage sind dies ebenfalls 80%, 60% und 50% des vollen Betrags.
4. Speichern als Vorlage für Euren Laden.
5. Nun die Bescheide für die Eltern erstellen, hierzu bitte in den Zeilen 7 und 8 die Namen, das Einkommen und die Art des Nachweises angeben.
6. In die Zeilen 14-17 kommen die Namen und Geb.-Daten der Kinder. Ausserdem müsst Ihr ankreuzen ob es sich um eine Kinderladenkind handelt (oder ein Geschwisterkind was den Kinderladen nicht besucht) und welchen Betreuungsumfang das Kind genehmigt bekommen hat.
Kinder die im nächsten Jahr eingeschult werden, also Vorschulkinder sind, werden unabhängig vom tatsächlichen Betreuungsumfang als Halbtagskinder eingestuft.
7. Tabelle Bescheid ausdrucken, unterschreiben, kopieren und den Eltern aushändigen.
8. Das war's!
9. In den Zeilen 7 und 8 können die Kästchen mit der Art des Nachweises auch angekreuzt werden indem im Text aus dem "q" ein "x" gemacht wird. Vielleicht finde ich in der nächsten Version hierzu eine bessere Lösung...
</a:t>
          </a:r>
          <a:r>
            <a:rPr lang="en-US" cap="none" sz="1000" b="0" i="0" u="none" baseline="0">
              <a:solidFill>
                <a:srgbClr val="FF0000"/>
              </a:solidFill>
              <a:latin typeface="Arial"/>
              <a:ea typeface="Arial"/>
              <a:cs typeface="Arial"/>
            </a:rPr>
            <a:t>Anmerkung: Obwohl die Tabellen mehrfach geprüft sind kann und will ich keine Gewähr dafür übernehmen das immer alles richtig funktioniert. Es wird also weder eine Garantie noch irgendeine Haftung übernommen. Getestet habe ich auf Excel 97 (Office 97), es sollte aber auch mit späteren Versionen funktionieren.</a:t>
          </a:r>
          <a:r>
            <a:rPr lang="en-US" cap="none" sz="1000" b="0" i="0" u="none" baseline="0">
              <a:latin typeface="Arial"/>
              <a:ea typeface="Arial"/>
              <a:cs typeface="Arial"/>
            </a:rPr>
            <a:t>
Bei Fragen, Kritik, Anregungen oder Lob würde ich mich über eine Mail an KITAKBG@tibra.de freuen. Die neueste Version findet Ihr auch regelmäßig auf den Downloadseiten von www.tibra.de . 
Unter der gleichen Adresse könnt Ihr Euch auch für einen Mailverteiler registrieren lassen, dann werden Euch die aktuellsten Versionen sofort
nach Erscheinen zugeschickt.
Viel Spaß!
Ciao Tino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24525"/>
    <xdr:graphicFrame>
      <xdr:nvGraphicFramePr>
        <xdr:cNvPr id="1" name="Shape 1025"/>
        <xdr:cNvGraphicFramePr/>
      </xdr:nvGraphicFramePr>
      <xdr:xfrm>
        <a:off x="0" y="0"/>
        <a:ext cx="9201150" cy="5724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zoomScale="75" zoomScaleNormal="75" workbookViewId="0" topLeftCell="A1">
      <selection activeCell="F25" sqref="F25"/>
    </sheetView>
  </sheetViews>
  <sheetFormatPr defaultColWidth="11.421875" defaultRowHeight="12.75"/>
  <cols>
    <col min="1" max="1" width="14.57421875" style="0" customWidth="1"/>
    <col min="2" max="2" width="11.57421875" style="0" bestFit="1" customWidth="1"/>
    <col min="3" max="3" width="7.28125" style="0" customWidth="1"/>
    <col min="4" max="4" width="13.57421875" style="0" customWidth="1"/>
    <col min="5" max="6" width="15.421875" style="0" customWidth="1"/>
    <col min="7" max="7" width="13.57421875" style="0" customWidth="1"/>
    <col min="8" max="8" width="12.7109375" style="0" customWidth="1"/>
    <col min="9" max="9" width="11.00390625" style="0" bestFit="1" customWidth="1"/>
    <col min="10" max="10" width="12.140625" style="0" customWidth="1"/>
  </cols>
  <sheetData>
    <row r="1" ht="18">
      <c r="A1" s="1" t="s">
        <v>32</v>
      </c>
    </row>
    <row r="3" spans="1:10" s="16" customFormat="1" ht="21.75" customHeight="1">
      <c r="A3" s="67" t="s">
        <v>0</v>
      </c>
      <c r="B3" s="68">
        <v>38078</v>
      </c>
      <c r="C3" s="69" t="s">
        <v>25</v>
      </c>
      <c r="D3" s="69"/>
      <c r="E3" s="69"/>
      <c r="F3" s="69"/>
      <c r="G3" s="69"/>
      <c r="H3" s="69"/>
      <c r="I3" s="69"/>
      <c r="J3" s="70"/>
    </row>
    <row r="4" spans="1:10" ht="21.75" customHeight="1">
      <c r="A4" s="71"/>
      <c r="B4" s="72"/>
      <c r="C4" s="72"/>
      <c r="D4" s="72"/>
      <c r="E4" s="72"/>
      <c r="F4" s="72"/>
      <c r="G4" s="72"/>
      <c r="H4" s="72"/>
      <c r="I4" s="72"/>
      <c r="J4" s="73"/>
    </row>
    <row r="5" spans="1:10" ht="21.75" customHeight="1">
      <c r="A5" s="74" t="s">
        <v>1</v>
      </c>
      <c r="B5" s="75"/>
      <c r="C5" s="75"/>
      <c r="D5" s="75"/>
      <c r="E5" s="75"/>
      <c r="F5" s="75"/>
      <c r="G5" s="75"/>
      <c r="H5" s="75"/>
      <c r="I5" s="75"/>
      <c r="J5" s="76"/>
    </row>
    <row r="6" spans="1:10" ht="21.75" customHeight="1">
      <c r="A6" s="77"/>
      <c r="B6" s="78" t="s">
        <v>3</v>
      </c>
      <c r="C6" s="78"/>
      <c r="D6" s="78" t="s">
        <v>4</v>
      </c>
      <c r="E6" s="78" t="s">
        <v>5</v>
      </c>
      <c r="F6" s="78"/>
      <c r="G6" s="79"/>
      <c r="H6" s="79"/>
      <c r="I6" s="80"/>
      <c r="J6" s="81"/>
    </row>
    <row r="7" spans="1:11" ht="21.75" customHeight="1">
      <c r="A7" s="82" t="s">
        <v>2</v>
      </c>
      <c r="B7" s="72"/>
      <c r="C7" s="72"/>
      <c r="D7" s="152">
        <v>0</v>
      </c>
      <c r="E7" s="84" t="s">
        <v>62</v>
      </c>
      <c r="F7" s="84" t="s">
        <v>28</v>
      </c>
      <c r="G7" s="84" t="s">
        <v>6</v>
      </c>
      <c r="H7" s="84" t="s">
        <v>7</v>
      </c>
      <c r="J7" s="85" t="s">
        <v>9</v>
      </c>
      <c r="K7" s="2"/>
    </row>
    <row r="8" spans="1:10" ht="21.75" customHeight="1">
      <c r="A8" s="86" t="s">
        <v>8</v>
      </c>
      <c r="B8" s="87"/>
      <c r="C8" s="87"/>
      <c r="D8" s="151">
        <v>0</v>
      </c>
      <c r="E8" s="84" t="s">
        <v>62</v>
      </c>
      <c r="F8" s="84" t="s">
        <v>28</v>
      </c>
      <c r="G8" s="84" t="s">
        <v>6</v>
      </c>
      <c r="H8" s="84" t="s">
        <v>7</v>
      </c>
      <c r="J8" s="85" t="s">
        <v>9</v>
      </c>
    </row>
    <row r="9" spans="1:10" ht="12.75">
      <c r="A9" s="88"/>
      <c r="B9" s="80"/>
      <c r="C9" s="80"/>
      <c r="D9" s="80"/>
      <c r="E9" s="80"/>
      <c r="F9" s="80"/>
      <c r="G9" s="80"/>
      <c r="H9" s="80"/>
      <c r="J9" s="81"/>
    </row>
    <row r="10" spans="1:10" ht="21.75" customHeight="1">
      <c r="A10" s="82"/>
      <c r="B10" s="72"/>
      <c r="C10" s="89" t="s">
        <v>30</v>
      </c>
      <c r="D10" s="83">
        <f>SUM(D7:D9)</f>
        <v>0</v>
      </c>
      <c r="E10" s="90"/>
      <c r="F10" s="90" t="s">
        <v>29</v>
      </c>
      <c r="G10" s="90"/>
      <c r="H10" s="72"/>
      <c r="J10" s="73"/>
    </row>
    <row r="11" spans="1:10" ht="12.75">
      <c r="A11" s="91"/>
      <c r="B11" s="75"/>
      <c r="C11" s="75"/>
      <c r="D11" s="75"/>
      <c r="E11" s="75"/>
      <c r="F11" s="75"/>
      <c r="G11" s="75"/>
      <c r="H11" s="75"/>
      <c r="I11" s="75"/>
      <c r="J11" s="76"/>
    </row>
    <row r="12" spans="1:10" ht="15.75">
      <c r="A12" s="92" t="s">
        <v>10</v>
      </c>
      <c r="B12" s="80"/>
      <c r="C12" s="80"/>
      <c r="D12" s="80"/>
      <c r="E12" s="134" t="s">
        <v>48</v>
      </c>
      <c r="F12" s="134"/>
      <c r="G12" s="135"/>
      <c r="H12" s="135"/>
      <c r="I12" s="135"/>
      <c r="J12" s="136"/>
    </row>
    <row r="13" spans="1:10" s="18" customFormat="1" ht="21.75" customHeight="1">
      <c r="A13" s="93"/>
      <c r="B13" s="94" t="s">
        <v>3</v>
      </c>
      <c r="C13" s="94"/>
      <c r="D13" s="94" t="s">
        <v>13</v>
      </c>
      <c r="E13" s="95" t="s">
        <v>47</v>
      </c>
      <c r="F13" s="95" t="s">
        <v>64</v>
      </c>
      <c r="G13" s="96" t="s">
        <v>49</v>
      </c>
      <c r="H13" s="96" t="s">
        <v>44</v>
      </c>
      <c r="I13" s="96" t="s">
        <v>45</v>
      </c>
      <c r="J13" s="97" t="s">
        <v>46</v>
      </c>
    </row>
    <row r="14" spans="1:10" s="18" customFormat="1" ht="21.75" customHeight="1">
      <c r="A14" s="98" t="s">
        <v>2</v>
      </c>
      <c r="B14" s="99"/>
      <c r="C14" s="99"/>
      <c r="D14" s="100"/>
      <c r="E14" s="101" t="b">
        <v>0</v>
      </c>
      <c r="F14" s="101" t="b">
        <v>0</v>
      </c>
      <c r="G14" s="101" t="b">
        <v>0</v>
      </c>
      <c r="H14" s="101" t="b">
        <v>0</v>
      </c>
      <c r="I14" s="101" t="b">
        <v>0</v>
      </c>
      <c r="J14" s="102" t="b">
        <v>0</v>
      </c>
    </row>
    <row r="15" spans="1:12" s="18" customFormat="1" ht="21.75" customHeight="1">
      <c r="A15" s="103" t="s">
        <v>8</v>
      </c>
      <c r="B15" s="104"/>
      <c r="C15" s="104"/>
      <c r="D15" s="105"/>
      <c r="E15" s="106" t="b">
        <v>0</v>
      </c>
      <c r="F15" s="106" t="b">
        <v>0</v>
      </c>
      <c r="G15" s="106" t="b">
        <v>0</v>
      </c>
      <c r="H15" s="106" t="b">
        <v>0</v>
      </c>
      <c r="I15" s="106" t="b">
        <v>0</v>
      </c>
      <c r="J15" s="107" t="b">
        <v>0</v>
      </c>
      <c r="K15" s="28"/>
      <c r="L15"/>
    </row>
    <row r="16" spans="1:10" s="18" customFormat="1" ht="21.75" customHeight="1">
      <c r="A16" s="103" t="s">
        <v>11</v>
      </c>
      <c r="B16" s="104"/>
      <c r="C16" s="104"/>
      <c r="D16" s="105"/>
      <c r="E16" s="106" t="b">
        <v>0</v>
      </c>
      <c r="F16" s="106" t="b">
        <v>0</v>
      </c>
      <c r="G16" s="106" t="b">
        <v>0</v>
      </c>
      <c r="H16" s="106" t="b">
        <v>0</v>
      </c>
      <c r="I16" s="106" t="b">
        <v>0</v>
      </c>
      <c r="J16" s="107" t="b">
        <v>0</v>
      </c>
    </row>
    <row r="17" spans="1:10" s="18" customFormat="1" ht="21.75" customHeight="1">
      <c r="A17" s="103" t="s">
        <v>12</v>
      </c>
      <c r="B17" s="104"/>
      <c r="C17" s="104"/>
      <c r="D17" s="104"/>
      <c r="E17" s="106" t="b">
        <v>0</v>
      </c>
      <c r="F17" s="106" t="b">
        <v>0</v>
      </c>
      <c r="G17" s="106" t="b">
        <v>0</v>
      </c>
      <c r="H17" s="106"/>
      <c r="I17" s="106" t="b">
        <v>0</v>
      </c>
      <c r="J17" s="107" t="b">
        <v>0</v>
      </c>
    </row>
    <row r="18" spans="1:10" s="18" customFormat="1" ht="14.25">
      <c r="A18" s="22"/>
      <c r="B18" s="17"/>
      <c r="C18" s="17"/>
      <c r="D18" s="17"/>
      <c r="E18" s="17"/>
      <c r="F18" s="17"/>
      <c r="G18" s="17"/>
      <c r="H18" s="17"/>
      <c r="I18" s="30"/>
      <c r="J18" s="34"/>
    </row>
    <row r="19" spans="1:10" s="26" customFormat="1" ht="21.75" customHeight="1">
      <c r="A19" s="23" t="s">
        <v>31</v>
      </c>
      <c r="B19" s="24"/>
      <c r="C19" s="31">
        <f>SUM(E19:J19)</f>
        <v>0</v>
      </c>
      <c r="D19" s="25" t="s">
        <v>14</v>
      </c>
      <c r="E19" s="31">
        <f aca="true" t="shared" si="0" ref="E19:J19">COUNTIF(E14:E17,TRUE)</f>
        <v>0</v>
      </c>
      <c r="F19" s="31">
        <f t="shared" si="0"/>
        <v>0</v>
      </c>
      <c r="G19" s="31">
        <f t="shared" si="0"/>
        <v>0</v>
      </c>
      <c r="H19" s="31">
        <f t="shared" si="0"/>
        <v>0</v>
      </c>
      <c r="I19" s="31">
        <f t="shared" si="0"/>
        <v>0</v>
      </c>
      <c r="J19" s="35">
        <f t="shared" si="0"/>
        <v>0</v>
      </c>
    </row>
    <row r="20" spans="1:10" ht="12.75">
      <c r="A20" s="11"/>
      <c r="B20" s="3"/>
      <c r="C20" s="3"/>
      <c r="D20" s="3"/>
      <c r="E20" s="3"/>
      <c r="F20" s="137"/>
      <c r="G20" s="138"/>
      <c r="H20" s="138"/>
      <c r="I20" s="138"/>
      <c r="J20" s="139"/>
    </row>
    <row r="21" spans="1:10" ht="15.75">
      <c r="A21" s="7" t="s">
        <v>24</v>
      </c>
      <c r="B21" s="6"/>
      <c r="C21" s="6"/>
      <c r="D21" s="6"/>
      <c r="E21" s="6"/>
      <c r="F21" s="140" t="s">
        <v>48</v>
      </c>
      <c r="G21" s="141"/>
      <c r="H21" s="141"/>
      <c r="I21" s="141"/>
      <c r="J21" s="142"/>
    </row>
    <row r="22" spans="1:10" s="16" customFormat="1" ht="21.75" customHeight="1">
      <c r="A22" s="14"/>
      <c r="B22" s="15"/>
      <c r="C22" s="15"/>
      <c r="D22" s="15"/>
      <c r="E22" s="15"/>
      <c r="F22" s="128" t="s">
        <v>63</v>
      </c>
      <c r="G22" s="40" t="s">
        <v>49</v>
      </c>
      <c r="H22" s="40" t="s">
        <v>44</v>
      </c>
      <c r="I22" s="40" t="s">
        <v>45</v>
      </c>
      <c r="J22" s="40" t="s">
        <v>46</v>
      </c>
    </row>
    <row r="23" spans="1:10" s="16" customFormat="1" ht="21.75" customHeight="1">
      <c r="A23" s="39"/>
      <c r="B23" s="19"/>
      <c r="C23" s="20"/>
      <c r="D23" s="21"/>
      <c r="E23" s="32" t="s">
        <v>50</v>
      </c>
      <c r="F23" s="123">
        <f ca="1">IF(F19&gt;0,INDIRECT(TabName&amp;(CHAR(65+0+IF(KIDS&gt;4,4,KIDS)*4))&amp;(EKKlasse+4)),0)</f>
        <v>0</v>
      </c>
      <c r="G23" s="123">
        <f ca="1">IF(G19&gt;0,INDIRECT(TabName&amp;(CHAR(65+0+IF(KIDS&gt;4,4,KIDS)*4))&amp;(EKKlasse+4)),0)</f>
        <v>0</v>
      </c>
      <c r="H23" s="123">
        <f ca="1">IF(H19&gt;0,INDIRECT(TabName&amp;(CHAR(65+1+IF(KIDS&gt;4,4,KIDS)*4))&amp;(EKKlasse+4)),0)</f>
        <v>0</v>
      </c>
      <c r="I23" s="123">
        <f ca="1">IF(I19&gt;0,INDIRECT(TabName&amp;(CHAR(65+2+IF(KIDS&gt;4,4,KIDS)*4))&amp;(EKKlasse+4)),0)</f>
        <v>0</v>
      </c>
      <c r="J23" s="123">
        <f ca="1">IF(J19&gt;0,INDIRECT(TabName&amp;(CHAR(65+3+IF(KIDS&gt;4,4,KIDS)*4))&amp;(EKKlasse+4)),0)</f>
        <v>0</v>
      </c>
    </row>
    <row r="24" spans="1:10" s="16" customFormat="1" ht="21.75" customHeight="1">
      <c r="A24" s="39"/>
      <c r="B24" s="19"/>
      <c r="C24" s="20"/>
      <c r="D24" s="21"/>
      <c r="E24" s="33" t="s">
        <v>52</v>
      </c>
      <c r="F24" s="123">
        <f>IF(F19&gt;0,23,0)</f>
        <v>0</v>
      </c>
      <c r="G24" s="123">
        <f>IF(G19&gt;0,23,0)</f>
        <v>0</v>
      </c>
      <c r="H24" s="123">
        <f>IF(H19&gt;0,23,0)</f>
        <v>0</v>
      </c>
      <c r="I24" s="123">
        <f>IF(I19&gt;0,23,0)</f>
        <v>0</v>
      </c>
      <c r="J24" s="123">
        <f>IF(J19&gt;0,23,0)</f>
        <v>0</v>
      </c>
    </row>
    <row r="25" spans="1:10" s="16" customFormat="1" ht="21.75" customHeight="1">
      <c r="A25" s="39"/>
      <c r="B25" s="19"/>
      <c r="C25" s="20"/>
      <c r="D25" s="21"/>
      <c r="E25" s="33" t="s">
        <v>51</v>
      </c>
      <c r="F25" s="123">
        <f ca="1">IF(F19&gt;0,INDIRECT(TabName&amp;(CHAR(65+0+IF(KIDS&gt;4,4,KIDS)*4))&amp;(47)),0)</f>
        <v>0</v>
      </c>
      <c r="G25" s="123">
        <f ca="1">IF(G19&gt;0,INDIRECT(TabName&amp;(CHAR(65+0+IF(KIDS&gt;4,4,KIDS)*4))&amp;(47)),0)</f>
        <v>0</v>
      </c>
      <c r="H25" s="123">
        <f ca="1">IF(H19&gt;0,INDIRECT(TabName&amp;(CHAR(65+1+IF(KIDS&gt;4,4,KIDS)*4))&amp;(47)),0)</f>
        <v>0</v>
      </c>
      <c r="I25" s="123">
        <f ca="1">IF(I19&gt;0,INDIRECT(TabName&amp;(CHAR(65+2+IF(KIDS&gt;4,4,KIDS)*4))&amp;(47)),0)</f>
        <v>0</v>
      </c>
      <c r="J25" s="123">
        <f ca="1">IF(J19&gt;0,INDIRECT(TabName&amp;(CHAR(65+3+IF(KIDS&gt;4,4,KIDS)*4))&amp;(47)),0)</f>
        <v>0</v>
      </c>
    </row>
    <row r="26" spans="1:10" s="16" customFormat="1" ht="21.75" customHeight="1">
      <c r="A26" s="39"/>
      <c r="B26" s="19"/>
      <c r="C26" s="20"/>
      <c r="D26" s="21"/>
      <c r="E26" s="33" t="s">
        <v>61</v>
      </c>
      <c r="F26" s="123">
        <f>SUM(F23:F25)</f>
        <v>0</v>
      </c>
      <c r="G26" s="123">
        <f>SUM(G23:G25)</f>
        <v>0</v>
      </c>
      <c r="H26" s="123">
        <f>SUM(H23:H25)</f>
        <v>0</v>
      </c>
      <c r="I26" s="123">
        <f>SUM(I23:I25)</f>
        <v>0</v>
      </c>
      <c r="J26" s="123">
        <f>SUM(J23:J25)</f>
        <v>0</v>
      </c>
    </row>
    <row r="27" spans="1:10" ht="14.25">
      <c r="A27" s="5"/>
      <c r="B27" s="6"/>
      <c r="C27" s="6"/>
      <c r="D27" s="6"/>
      <c r="E27" s="36" t="s">
        <v>57</v>
      </c>
      <c r="F27" s="124">
        <f>F19</f>
        <v>0</v>
      </c>
      <c r="G27" s="124">
        <f>G19</f>
        <v>0</v>
      </c>
      <c r="H27" s="124">
        <f>H19</f>
        <v>0</v>
      </c>
      <c r="I27" s="124">
        <f>I19</f>
        <v>0</v>
      </c>
      <c r="J27" s="124">
        <f>J19</f>
        <v>0</v>
      </c>
    </row>
    <row r="28" spans="1:10" ht="15.75">
      <c r="A28" s="7"/>
      <c r="B28" s="6"/>
      <c r="C28" s="6"/>
      <c r="D28" s="6"/>
      <c r="E28" s="37" t="s">
        <v>15</v>
      </c>
      <c r="F28" s="125">
        <f>F27*F26</f>
        <v>0</v>
      </c>
      <c r="G28" s="125">
        <f>G27*G26</f>
        <v>0</v>
      </c>
      <c r="H28" s="125">
        <f>H27*H26</f>
        <v>0</v>
      </c>
      <c r="I28" s="125">
        <f>I27*I26</f>
        <v>0</v>
      </c>
      <c r="J28" s="125">
        <f>J27*J26</f>
        <v>0</v>
      </c>
    </row>
    <row r="29" spans="1:10" s="16" customFormat="1" ht="21.75" customHeight="1">
      <c r="A29" s="14"/>
      <c r="B29" s="15"/>
      <c r="C29" s="27"/>
      <c r="D29" s="15"/>
      <c r="E29" s="38" t="s">
        <v>53</v>
      </c>
      <c r="F29" s="129">
        <f>SUM(F28:J28)</f>
        <v>0</v>
      </c>
      <c r="G29" s="150"/>
      <c r="H29" s="126"/>
      <c r="I29" s="126"/>
      <c r="J29" s="127"/>
    </row>
    <row r="30" spans="1:10" ht="21.75" customHeight="1">
      <c r="A30" s="8"/>
      <c r="B30" s="9"/>
      <c r="C30" s="9"/>
      <c r="D30" s="12"/>
      <c r="E30" s="13"/>
      <c r="F30" s="13"/>
      <c r="G30" s="9"/>
      <c r="H30" s="9"/>
      <c r="I30" s="9"/>
      <c r="J30" s="10"/>
    </row>
    <row r="31" spans="1:10" ht="12.75">
      <c r="A31" s="11"/>
      <c r="B31" s="3"/>
      <c r="C31" s="3"/>
      <c r="D31" s="3"/>
      <c r="E31" s="3"/>
      <c r="F31" s="3"/>
      <c r="G31" s="3"/>
      <c r="H31" s="3"/>
      <c r="I31" s="3"/>
      <c r="J31" s="4"/>
    </row>
    <row r="32" spans="1:10" s="16" customFormat="1" ht="14.25">
      <c r="A32" s="108" t="s">
        <v>27</v>
      </c>
      <c r="B32" s="109"/>
      <c r="C32" s="109"/>
      <c r="D32" s="109"/>
      <c r="E32" s="109"/>
      <c r="F32" s="109"/>
      <c r="G32" s="109"/>
      <c r="H32" s="109"/>
      <c r="I32" s="109"/>
      <c r="J32" s="110"/>
    </row>
    <row r="33" spans="1:10" s="16" customFormat="1" ht="15">
      <c r="A33" s="108" t="s">
        <v>16</v>
      </c>
      <c r="B33" s="111">
        <f>F29</f>
        <v>0</v>
      </c>
      <c r="C33" s="109" t="s">
        <v>22</v>
      </c>
      <c r="D33" s="109"/>
      <c r="E33" s="109"/>
      <c r="F33" s="109"/>
      <c r="G33" s="109"/>
      <c r="H33" s="109"/>
      <c r="I33" s="109"/>
      <c r="J33" s="110"/>
    </row>
    <row r="34" spans="1:10" s="16" customFormat="1" ht="14.25">
      <c r="A34" s="112" t="s">
        <v>56</v>
      </c>
      <c r="B34" s="113"/>
      <c r="C34" s="113"/>
      <c r="D34" s="113"/>
      <c r="E34" s="113"/>
      <c r="F34" s="113"/>
      <c r="G34" s="113"/>
      <c r="H34" s="113"/>
      <c r="I34" s="113"/>
      <c r="J34" s="114"/>
    </row>
    <row r="35" spans="1:10" ht="12.75">
      <c r="A35" s="77"/>
      <c r="B35" s="80"/>
      <c r="C35" s="80"/>
      <c r="D35" s="80"/>
      <c r="E35" s="80"/>
      <c r="F35" s="80"/>
      <c r="G35" s="80"/>
      <c r="H35" s="80"/>
      <c r="I35" s="80"/>
      <c r="J35" s="81"/>
    </row>
    <row r="36" spans="1:10" s="18" customFormat="1" ht="15">
      <c r="A36" s="115" t="s">
        <v>26</v>
      </c>
      <c r="B36" s="116"/>
      <c r="C36" s="116"/>
      <c r="D36" s="116"/>
      <c r="E36" s="116"/>
      <c r="F36" s="116"/>
      <c r="G36" s="116"/>
      <c r="H36" s="116"/>
      <c r="I36" s="116"/>
      <c r="J36" s="117"/>
    </row>
    <row r="37" spans="1:10" s="18" customFormat="1" ht="15">
      <c r="A37" s="118" t="s">
        <v>23</v>
      </c>
      <c r="B37" s="116"/>
      <c r="C37" s="116"/>
      <c r="D37" s="116"/>
      <c r="E37" s="116"/>
      <c r="F37" s="116"/>
      <c r="G37" s="116"/>
      <c r="H37" s="116"/>
      <c r="I37" s="116"/>
      <c r="J37" s="117"/>
    </row>
    <row r="38" spans="1:10" ht="12.75">
      <c r="A38" s="119"/>
      <c r="B38" s="80"/>
      <c r="C38" s="80"/>
      <c r="D38" s="80"/>
      <c r="E38" s="80"/>
      <c r="F38" s="80"/>
      <c r="G38" s="80"/>
      <c r="H38" s="80"/>
      <c r="I38" s="80"/>
      <c r="J38" s="81"/>
    </row>
    <row r="39" spans="1:10" ht="12.75">
      <c r="A39" s="77"/>
      <c r="B39" s="80"/>
      <c r="C39" s="80"/>
      <c r="D39" s="80"/>
      <c r="E39" s="80"/>
      <c r="F39" s="80"/>
      <c r="G39" s="80"/>
      <c r="H39" s="80"/>
      <c r="I39" s="80"/>
      <c r="J39" s="81"/>
    </row>
    <row r="40" spans="1:10" s="16" customFormat="1" ht="14.25">
      <c r="A40" s="108" t="s">
        <v>17</v>
      </c>
      <c r="B40" s="120">
        <f ca="1">TODAY()</f>
        <v>38085</v>
      </c>
      <c r="C40" s="109"/>
      <c r="D40" s="109"/>
      <c r="E40" s="109"/>
      <c r="F40" s="109"/>
      <c r="G40" s="109"/>
      <c r="H40" s="109"/>
      <c r="I40" s="109"/>
      <c r="J40" s="110"/>
    </row>
    <row r="41" spans="1:10" s="16" customFormat="1" ht="14.25">
      <c r="A41" s="108"/>
      <c r="B41" s="109"/>
      <c r="C41" s="109"/>
      <c r="D41" s="109"/>
      <c r="E41" s="109"/>
      <c r="F41" s="109"/>
      <c r="G41" s="109"/>
      <c r="H41" s="109"/>
      <c r="I41" s="109"/>
      <c r="J41" s="110"/>
    </row>
    <row r="42" spans="1:10" s="16" customFormat="1" ht="14.25">
      <c r="A42" s="108" t="s">
        <v>18</v>
      </c>
      <c r="B42" s="109"/>
      <c r="C42" s="109"/>
      <c r="D42" s="109"/>
      <c r="E42" s="109"/>
      <c r="F42" s="109"/>
      <c r="G42" s="109"/>
      <c r="H42" s="109"/>
      <c r="I42" s="109"/>
      <c r="J42" s="110"/>
    </row>
    <row r="43" spans="1:10" ht="12.75">
      <c r="A43" s="77"/>
      <c r="B43" s="80"/>
      <c r="C43" s="80"/>
      <c r="D43" s="80"/>
      <c r="E43" s="80"/>
      <c r="F43" s="80"/>
      <c r="G43" s="80"/>
      <c r="H43" s="80"/>
      <c r="I43" s="80"/>
      <c r="J43" s="81"/>
    </row>
    <row r="44" spans="1:10" ht="12.75">
      <c r="A44" s="77"/>
      <c r="B44" s="80"/>
      <c r="C44" s="80"/>
      <c r="D44" s="80"/>
      <c r="E44" s="80"/>
      <c r="F44" s="80"/>
      <c r="G44" s="80"/>
      <c r="H44" s="80"/>
      <c r="I44" s="80"/>
      <c r="J44" s="81"/>
    </row>
    <row r="45" spans="1:10" ht="12.75">
      <c r="A45" s="77"/>
      <c r="B45" s="80"/>
      <c r="C45" s="80"/>
      <c r="D45" s="80"/>
      <c r="E45" s="80"/>
      <c r="F45" s="80"/>
      <c r="G45" s="80"/>
      <c r="H45" s="80"/>
      <c r="I45" s="80"/>
      <c r="J45" s="81"/>
    </row>
    <row r="46" spans="1:10" ht="12.75">
      <c r="A46" s="77"/>
      <c r="B46" s="80"/>
      <c r="C46" s="80"/>
      <c r="D46" s="80"/>
      <c r="E46" s="80"/>
      <c r="F46" s="80"/>
      <c r="G46" s="80"/>
      <c r="H46" s="80"/>
      <c r="I46" s="80"/>
      <c r="J46" s="81"/>
    </row>
    <row r="47" spans="1:10" ht="12.75">
      <c r="A47" s="130" t="s">
        <v>19</v>
      </c>
      <c r="B47" s="131"/>
      <c r="C47" s="66" t="s">
        <v>20</v>
      </c>
      <c r="D47" s="66" t="s">
        <v>21</v>
      </c>
      <c r="E47" s="80"/>
      <c r="F47" s="80"/>
      <c r="G47" s="80"/>
      <c r="H47" s="80"/>
      <c r="I47" s="80"/>
      <c r="J47" s="81"/>
    </row>
    <row r="48" spans="1:10" ht="12.75">
      <c r="A48" s="132"/>
      <c r="B48" s="133"/>
      <c r="C48" s="121"/>
      <c r="D48" s="121"/>
      <c r="E48" s="80"/>
      <c r="F48" s="80"/>
      <c r="G48" s="80"/>
      <c r="H48" s="80"/>
      <c r="I48" s="80"/>
      <c r="J48" s="81"/>
    </row>
    <row r="49" spans="1:10" ht="12.75">
      <c r="A49" s="71"/>
      <c r="B49" s="72"/>
      <c r="C49" s="122"/>
      <c r="D49" s="122"/>
      <c r="E49" s="72"/>
      <c r="F49" s="72"/>
      <c r="G49" s="72"/>
      <c r="H49" s="72"/>
      <c r="I49" s="72"/>
      <c r="J49" s="73"/>
    </row>
    <row r="50" spans="1:3" ht="12.75">
      <c r="A50" s="153" t="s">
        <v>58</v>
      </c>
      <c r="B50" s="153">
        <f>IF(EK&lt;22500,1,(MATCH(EK,Tab2004!$C$5:$C$45,1)))</f>
        <v>1</v>
      </c>
      <c r="C50" s="153"/>
    </row>
    <row r="51" spans="1:3" ht="12.75">
      <c r="A51" s="153" t="s">
        <v>60</v>
      </c>
      <c r="B51" s="154" t="s">
        <v>59</v>
      </c>
      <c r="C51" s="153"/>
    </row>
    <row r="52" spans="1:3" ht="12.75">
      <c r="A52" s="153" t="str">
        <f>A50&amp;A51</f>
        <v>ZeileTabName</v>
      </c>
      <c r="B52" s="153" t="e">
        <f>#REF!&amp;B51</f>
        <v>#REF!</v>
      </c>
      <c r="C52" s="153"/>
    </row>
    <row r="53" spans="1:3" ht="12.75">
      <c r="A53" s="153"/>
      <c r="B53" s="153"/>
      <c r="C53" s="153"/>
    </row>
    <row r="54" spans="1:3" ht="12.75">
      <c r="A54" s="153"/>
      <c r="B54" s="153" t="str">
        <f>TabName&amp;CHAR(65+KIDS)&amp;EKKlasse</f>
        <v>Tab2004!A1</v>
      </c>
      <c r="C54" s="153"/>
    </row>
    <row r="55" spans="1:3" ht="14.25">
      <c r="A55" s="153"/>
      <c r="B55" s="155" t="e">
        <f>(TabName&amp;(CHAR(65+0)+IF(KIDS&gt;4,4,KIDS)*4))</f>
        <v>#VALUE!</v>
      </c>
      <c r="C55" s="153"/>
    </row>
    <row r="56" spans="1:3" ht="12.75">
      <c r="A56" s="153"/>
      <c r="B56" s="153"/>
      <c r="C56" s="153"/>
    </row>
  </sheetData>
  <sheetProtection password="DC8F" sheet="1" objects="1" scenarios="1"/>
  <mergeCells count="5">
    <mergeCell ref="A47:B47"/>
    <mergeCell ref="A48:B48"/>
    <mergeCell ref="E12:J12"/>
    <mergeCell ref="F20:J20"/>
    <mergeCell ref="F21:J21"/>
  </mergeCells>
  <conditionalFormatting sqref="F23:J28">
    <cfRule type="cellIs" priority="1" dxfId="0" operator="equal" stopIfTrue="1">
      <formula>0</formula>
    </cfRule>
  </conditionalFormatting>
  <printOptions/>
  <pageMargins left="1.1811023622047245" right="0.7874015748031497" top="0.984251968503937" bottom="0.984251968503937" header="0.5118110236220472" footer="0.5118110236220472"/>
  <pageSetup fitToHeight="1" fitToWidth="1" horizontalDpi="300" verticalDpi="300" orientation="portrait" paperSize="9" scale="64" r:id="rId3"/>
  <headerFooter alignWithMargins="0">
    <oddHeader>&amp;R- Stempel der Einrichtung -</oddHeader>
    <oddFooter>&amp;L&amp;6KiLaKoBe 2.10&amp;CAusgestellt am: &amp;D&amp;R&amp;6&amp;F</oddFooter>
  </headerFooter>
  <legacyDrawing r:id="rId2"/>
</worksheet>
</file>

<file path=xl/worksheets/sheet2.xml><?xml version="1.0" encoding="utf-8"?>
<worksheet xmlns="http://schemas.openxmlformats.org/spreadsheetml/2006/main" xmlns:r="http://schemas.openxmlformats.org/officeDocument/2006/relationships">
  <dimension ref="A1:W48"/>
  <sheetViews>
    <sheetView workbookViewId="0" topLeftCell="A18">
      <selection activeCell="E47" sqref="E47"/>
    </sheetView>
  </sheetViews>
  <sheetFormatPr defaultColWidth="11.421875" defaultRowHeight="12.75"/>
  <cols>
    <col min="1" max="1" width="9.00390625" style="0" bestFit="1" customWidth="1"/>
    <col min="2" max="2" width="10.140625" style="0" bestFit="1" customWidth="1"/>
    <col min="3" max="3" width="9.140625" style="0" bestFit="1" customWidth="1"/>
    <col min="4" max="4" width="8.140625" style="0" bestFit="1" customWidth="1"/>
    <col min="5" max="20" width="4.00390625" style="0" bestFit="1" customWidth="1"/>
    <col min="21" max="21" width="6.00390625" style="0" bestFit="1" customWidth="1"/>
  </cols>
  <sheetData>
    <row r="1" spans="1:23" ht="12.75">
      <c r="A1" s="41" t="s">
        <v>33</v>
      </c>
      <c r="B1" s="42">
        <v>37987</v>
      </c>
      <c r="C1" s="43"/>
      <c r="D1" s="43"/>
      <c r="E1" s="43"/>
      <c r="F1" s="43"/>
      <c r="G1" s="43"/>
      <c r="H1" s="43"/>
      <c r="I1" s="43"/>
      <c r="J1" s="43"/>
      <c r="K1" s="43"/>
      <c r="L1" s="43"/>
      <c r="M1" s="43"/>
      <c r="N1" s="43"/>
      <c r="O1" s="43"/>
      <c r="P1" s="43"/>
      <c r="Q1" s="43"/>
      <c r="R1" s="43"/>
      <c r="S1" s="43"/>
      <c r="T1" s="43"/>
      <c r="U1" s="43"/>
      <c r="W1">
        <v>26340</v>
      </c>
    </row>
    <row r="2" spans="1:21" ht="12.75">
      <c r="A2" s="43"/>
      <c r="B2" s="43"/>
      <c r="C2" s="43"/>
      <c r="D2" s="43"/>
      <c r="E2" s="146" t="s">
        <v>55</v>
      </c>
      <c r="F2" s="146"/>
      <c r="G2" s="146"/>
      <c r="H2" s="146"/>
      <c r="I2" s="146"/>
      <c r="J2" s="146"/>
      <c r="K2" s="146"/>
      <c r="L2" s="146"/>
      <c r="M2" s="146"/>
      <c r="N2" s="146"/>
      <c r="O2" s="146"/>
      <c r="P2" s="146"/>
      <c r="Q2" s="146"/>
      <c r="R2" s="146"/>
      <c r="S2" s="146"/>
      <c r="T2" s="146"/>
      <c r="U2" s="43"/>
    </row>
    <row r="3" spans="1:21" ht="12.75">
      <c r="A3" s="43"/>
      <c r="B3" s="43"/>
      <c r="C3" s="43"/>
      <c r="D3" s="43"/>
      <c r="E3" s="147" t="s">
        <v>38</v>
      </c>
      <c r="F3" s="147"/>
      <c r="G3" s="147"/>
      <c r="H3" s="147"/>
      <c r="I3" s="148" t="s">
        <v>39</v>
      </c>
      <c r="J3" s="149"/>
      <c r="K3" s="149"/>
      <c r="L3" s="149"/>
      <c r="M3" s="148" t="s">
        <v>40</v>
      </c>
      <c r="N3" s="149"/>
      <c r="O3" s="149"/>
      <c r="P3" s="149"/>
      <c r="Q3" s="149" t="s">
        <v>41</v>
      </c>
      <c r="R3" s="149"/>
      <c r="S3" s="149"/>
      <c r="T3" s="149"/>
      <c r="U3" s="43"/>
    </row>
    <row r="4" spans="1:21" ht="12.75">
      <c r="A4" s="44"/>
      <c r="B4" s="44"/>
      <c r="C4" s="44"/>
      <c r="D4" s="44"/>
      <c r="E4" s="45" t="s">
        <v>34</v>
      </c>
      <c r="F4" s="45" t="s">
        <v>35</v>
      </c>
      <c r="G4" s="45" t="s">
        <v>36</v>
      </c>
      <c r="H4" s="45" t="s">
        <v>37</v>
      </c>
      <c r="I4" s="45" t="s">
        <v>34</v>
      </c>
      <c r="J4" s="45" t="s">
        <v>35</v>
      </c>
      <c r="K4" s="45" t="s">
        <v>36</v>
      </c>
      <c r="L4" s="45" t="s">
        <v>37</v>
      </c>
      <c r="M4" s="45" t="s">
        <v>34</v>
      </c>
      <c r="N4" s="45" t="s">
        <v>35</v>
      </c>
      <c r="O4" s="45" t="s">
        <v>36</v>
      </c>
      <c r="P4" s="45" t="s">
        <v>37</v>
      </c>
      <c r="Q4" s="45" t="s">
        <v>34</v>
      </c>
      <c r="R4" s="45" t="s">
        <v>35</v>
      </c>
      <c r="S4" s="45" t="s">
        <v>36</v>
      </c>
      <c r="T4" s="45" t="s">
        <v>37</v>
      </c>
      <c r="U4" s="43"/>
    </row>
    <row r="5" spans="1:21" ht="12.75">
      <c r="A5" s="46">
        <v>1</v>
      </c>
      <c r="B5" s="46" t="s">
        <v>42</v>
      </c>
      <c r="C5" s="47">
        <v>22499.99</v>
      </c>
      <c r="D5" s="47">
        <v>1875</v>
      </c>
      <c r="E5" s="48">
        <v>15</v>
      </c>
      <c r="F5" s="49">
        <v>20</v>
      </c>
      <c r="G5" s="49">
        <v>25</v>
      </c>
      <c r="H5" s="50">
        <v>25</v>
      </c>
      <c r="I5" s="51">
        <v>12</v>
      </c>
      <c r="J5" s="52">
        <v>16</v>
      </c>
      <c r="K5" s="52">
        <v>20</v>
      </c>
      <c r="L5" s="53">
        <v>20</v>
      </c>
      <c r="M5" s="51">
        <v>9</v>
      </c>
      <c r="N5" s="52">
        <v>12</v>
      </c>
      <c r="O5" s="52">
        <v>15</v>
      </c>
      <c r="P5" s="53">
        <v>15</v>
      </c>
      <c r="Q5" s="51">
        <v>8</v>
      </c>
      <c r="R5" s="52">
        <v>10</v>
      </c>
      <c r="S5" s="52">
        <v>13</v>
      </c>
      <c r="T5" s="53">
        <v>13</v>
      </c>
      <c r="U5" s="43"/>
    </row>
    <row r="6" spans="1:21" ht="12.75">
      <c r="A6" s="46">
        <v>2</v>
      </c>
      <c r="B6" s="46" t="s">
        <v>43</v>
      </c>
      <c r="C6" s="47">
        <v>22500</v>
      </c>
      <c r="D6" s="47">
        <v>1875</v>
      </c>
      <c r="E6" s="54">
        <v>15</v>
      </c>
      <c r="F6" s="55">
        <v>31</v>
      </c>
      <c r="G6" s="55">
        <v>48</v>
      </c>
      <c r="H6" s="56">
        <v>48</v>
      </c>
      <c r="I6" s="57">
        <v>12</v>
      </c>
      <c r="J6" s="58">
        <v>25</v>
      </c>
      <c r="K6" s="58">
        <v>38</v>
      </c>
      <c r="L6" s="59">
        <v>38</v>
      </c>
      <c r="M6" s="57">
        <v>9</v>
      </c>
      <c r="N6" s="58">
        <v>19</v>
      </c>
      <c r="O6" s="58">
        <v>29</v>
      </c>
      <c r="P6" s="59">
        <v>29</v>
      </c>
      <c r="Q6" s="57">
        <v>8</v>
      </c>
      <c r="R6" s="58">
        <v>16</v>
      </c>
      <c r="S6" s="58">
        <v>24</v>
      </c>
      <c r="T6" s="59">
        <v>24</v>
      </c>
      <c r="U6" s="43">
        <v>22500</v>
      </c>
    </row>
    <row r="7" spans="1:21" ht="12.75">
      <c r="A7" s="46">
        <v>3</v>
      </c>
      <c r="B7" s="46" t="s">
        <v>43</v>
      </c>
      <c r="C7" s="47">
        <v>26340</v>
      </c>
      <c r="D7" s="47">
        <v>2195</v>
      </c>
      <c r="E7" s="54">
        <v>29</v>
      </c>
      <c r="F7" s="55">
        <v>43</v>
      </c>
      <c r="G7" s="55">
        <v>57</v>
      </c>
      <c r="H7" s="56">
        <v>66</v>
      </c>
      <c r="I7" s="57">
        <v>23</v>
      </c>
      <c r="J7" s="58">
        <v>34</v>
      </c>
      <c r="K7" s="58">
        <v>46</v>
      </c>
      <c r="L7" s="59">
        <v>53</v>
      </c>
      <c r="M7" s="57">
        <v>17</v>
      </c>
      <c r="N7" s="58">
        <v>26</v>
      </c>
      <c r="O7" s="58">
        <v>34</v>
      </c>
      <c r="P7" s="59">
        <v>40</v>
      </c>
      <c r="Q7" s="57">
        <v>15</v>
      </c>
      <c r="R7" s="58">
        <v>22</v>
      </c>
      <c r="S7" s="58">
        <v>29</v>
      </c>
      <c r="T7" s="59">
        <v>33</v>
      </c>
      <c r="U7" s="43">
        <v>26340</v>
      </c>
    </row>
    <row r="8" spans="1:21" ht="12.75">
      <c r="A8" s="46">
        <v>4</v>
      </c>
      <c r="B8" s="46" t="s">
        <v>43</v>
      </c>
      <c r="C8" s="47">
        <v>27780</v>
      </c>
      <c r="D8" s="47">
        <v>2315</v>
      </c>
      <c r="E8" s="54">
        <v>33</v>
      </c>
      <c r="F8" s="55">
        <v>49</v>
      </c>
      <c r="G8" s="55">
        <v>65</v>
      </c>
      <c r="H8" s="56">
        <v>75</v>
      </c>
      <c r="I8" s="57">
        <v>26</v>
      </c>
      <c r="J8" s="58">
        <v>39</v>
      </c>
      <c r="K8" s="58">
        <v>52</v>
      </c>
      <c r="L8" s="59">
        <v>60</v>
      </c>
      <c r="M8" s="57">
        <v>20</v>
      </c>
      <c r="N8" s="58">
        <v>29</v>
      </c>
      <c r="O8" s="58">
        <v>39</v>
      </c>
      <c r="P8" s="59">
        <v>45</v>
      </c>
      <c r="Q8" s="57">
        <v>17</v>
      </c>
      <c r="R8" s="58">
        <v>25</v>
      </c>
      <c r="S8" s="58">
        <v>33</v>
      </c>
      <c r="T8" s="59">
        <v>38</v>
      </c>
      <c r="U8" s="43">
        <f aca="true" t="shared" si="0" ref="U8:U13">U7+1430+10</f>
        <v>27780</v>
      </c>
    </row>
    <row r="9" spans="1:23" ht="12.75">
      <c r="A9" s="46">
        <v>5</v>
      </c>
      <c r="B9" s="46" t="s">
        <v>43</v>
      </c>
      <c r="C9" s="47">
        <v>29220</v>
      </c>
      <c r="D9" s="47">
        <v>2435</v>
      </c>
      <c r="E9" s="54">
        <v>37</v>
      </c>
      <c r="F9" s="55">
        <v>55</v>
      </c>
      <c r="G9" s="55">
        <v>73</v>
      </c>
      <c r="H9" s="56">
        <v>84</v>
      </c>
      <c r="I9" s="57">
        <v>30</v>
      </c>
      <c r="J9" s="58">
        <v>44</v>
      </c>
      <c r="K9" s="58">
        <v>58</v>
      </c>
      <c r="L9" s="59">
        <v>67</v>
      </c>
      <c r="M9" s="57">
        <v>22</v>
      </c>
      <c r="N9" s="58">
        <v>33</v>
      </c>
      <c r="O9" s="58">
        <v>44</v>
      </c>
      <c r="P9" s="59">
        <v>50</v>
      </c>
      <c r="Q9" s="57">
        <v>19</v>
      </c>
      <c r="R9" s="58">
        <v>28</v>
      </c>
      <c r="S9" s="58">
        <v>37</v>
      </c>
      <c r="T9" s="59">
        <v>42</v>
      </c>
      <c r="U9" s="43">
        <f t="shared" si="0"/>
        <v>29220</v>
      </c>
      <c r="W9">
        <f>MATCH(W1,$C5:$C45,1)</f>
        <v>3</v>
      </c>
    </row>
    <row r="10" spans="1:21" ht="12.75">
      <c r="A10" s="46">
        <v>6</v>
      </c>
      <c r="B10" s="46" t="s">
        <v>43</v>
      </c>
      <c r="C10" s="47">
        <v>30660</v>
      </c>
      <c r="D10" s="47">
        <v>2555</v>
      </c>
      <c r="E10" s="54">
        <v>41</v>
      </c>
      <c r="F10" s="55">
        <v>61</v>
      </c>
      <c r="G10" s="55">
        <v>81</v>
      </c>
      <c r="H10" s="56">
        <v>93</v>
      </c>
      <c r="I10" s="57">
        <v>33</v>
      </c>
      <c r="J10" s="58">
        <v>49</v>
      </c>
      <c r="K10" s="58">
        <v>65</v>
      </c>
      <c r="L10" s="59">
        <v>74</v>
      </c>
      <c r="M10" s="57">
        <v>25</v>
      </c>
      <c r="N10" s="58">
        <v>37</v>
      </c>
      <c r="O10" s="58">
        <v>49</v>
      </c>
      <c r="P10" s="59">
        <v>56</v>
      </c>
      <c r="Q10" s="57">
        <v>21</v>
      </c>
      <c r="R10" s="58">
        <v>31</v>
      </c>
      <c r="S10" s="58">
        <v>41</v>
      </c>
      <c r="T10" s="59">
        <v>47</v>
      </c>
      <c r="U10" s="43">
        <f t="shared" si="0"/>
        <v>30660</v>
      </c>
    </row>
    <row r="11" spans="1:21" ht="12.75">
      <c r="A11" s="46">
        <v>7</v>
      </c>
      <c r="B11" s="46" t="s">
        <v>43</v>
      </c>
      <c r="C11" s="47">
        <v>32100</v>
      </c>
      <c r="D11" s="47">
        <v>2675</v>
      </c>
      <c r="E11" s="54">
        <v>45</v>
      </c>
      <c r="F11" s="55">
        <v>67</v>
      </c>
      <c r="G11" s="55">
        <v>89</v>
      </c>
      <c r="H11" s="56">
        <v>102</v>
      </c>
      <c r="I11" s="57">
        <v>36</v>
      </c>
      <c r="J11" s="58">
        <v>54</v>
      </c>
      <c r="K11" s="58">
        <v>71</v>
      </c>
      <c r="L11" s="59">
        <v>82</v>
      </c>
      <c r="M11" s="57">
        <v>27</v>
      </c>
      <c r="N11" s="58">
        <v>40</v>
      </c>
      <c r="O11" s="58">
        <v>53</v>
      </c>
      <c r="P11" s="59">
        <v>61</v>
      </c>
      <c r="Q11" s="57">
        <v>23</v>
      </c>
      <c r="R11" s="58">
        <v>34</v>
      </c>
      <c r="S11" s="58">
        <v>45</v>
      </c>
      <c r="T11" s="59">
        <v>51</v>
      </c>
      <c r="U11" s="43">
        <f t="shared" si="0"/>
        <v>32100</v>
      </c>
    </row>
    <row r="12" spans="1:21" ht="12.75">
      <c r="A12" s="46">
        <v>8</v>
      </c>
      <c r="B12" s="46" t="s">
        <v>43</v>
      </c>
      <c r="C12" s="47">
        <v>33540</v>
      </c>
      <c r="D12" s="47">
        <v>2795</v>
      </c>
      <c r="E12" s="54">
        <v>49</v>
      </c>
      <c r="F12" s="55">
        <v>73</v>
      </c>
      <c r="G12" s="55">
        <v>97</v>
      </c>
      <c r="H12" s="56">
        <v>112</v>
      </c>
      <c r="I12" s="57">
        <v>39</v>
      </c>
      <c r="J12" s="58">
        <v>58</v>
      </c>
      <c r="K12" s="58">
        <v>78</v>
      </c>
      <c r="L12" s="59">
        <v>90</v>
      </c>
      <c r="M12" s="57">
        <v>29</v>
      </c>
      <c r="N12" s="58">
        <v>44</v>
      </c>
      <c r="O12" s="58">
        <v>58</v>
      </c>
      <c r="P12" s="59">
        <v>67</v>
      </c>
      <c r="Q12" s="57">
        <v>25</v>
      </c>
      <c r="R12" s="58">
        <v>37</v>
      </c>
      <c r="S12" s="58">
        <v>49</v>
      </c>
      <c r="T12" s="59">
        <v>56</v>
      </c>
      <c r="U12" s="43">
        <f t="shared" si="0"/>
        <v>33540</v>
      </c>
    </row>
    <row r="13" spans="1:21" ht="12.75">
      <c r="A13" s="46">
        <v>9</v>
      </c>
      <c r="B13" s="46" t="s">
        <v>43</v>
      </c>
      <c r="C13" s="47">
        <v>34980</v>
      </c>
      <c r="D13" s="47">
        <v>2915</v>
      </c>
      <c r="E13" s="54">
        <v>53</v>
      </c>
      <c r="F13" s="55">
        <v>79</v>
      </c>
      <c r="G13" s="55">
        <v>105</v>
      </c>
      <c r="H13" s="56">
        <v>121</v>
      </c>
      <c r="I13" s="57">
        <v>42</v>
      </c>
      <c r="J13" s="58">
        <v>63</v>
      </c>
      <c r="K13" s="58">
        <v>84</v>
      </c>
      <c r="L13" s="59">
        <v>97</v>
      </c>
      <c r="M13" s="57">
        <v>32</v>
      </c>
      <c r="N13" s="58">
        <v>47</v>
      </c>
      <c r="O13" s="58">
        <v>63</v>
      </c>
      <c r="P13" s="59">
        <v>73</v>
      </c>
      <c r="Q13" s="57">
        <v>27</v>
      </c>
      <c r="R13" s="58">
        <v>40</v>
      </c>
      <c r="S13" s="58">
        <v>53</v>
      </c>
      <c r="T13" s="59">
        <v>61</v>
      </c>
      <c r="U13" s="43">
        <f t="shared" si="0"/>
        <v>34980</v>
      </c>
    </row>
    <row r="14" spans="1:21" ht="12.75">
      <c r="A14" s="46">
        <v>10</v>
      </c>
      <c r="B14" s="46" t="s">
        <v>43</v>
      </c>
      <c r="C14" s="47">
        <v>36420</v>
      </c>
      <c r="D14" s="47">
        <v>3035</v>
      </c>
      <c r="E14" s="54">
        <v>57</v>
      </c>
      <c r="F14" s="55">
        <v>85</v>
      </c>
      <c r="G14" s="55">
        <v>113</v>
      </c>
      <c r="H14" s="56">
        <v>130</v>
      </c>
      <c r="I14" s="57">
        <v>46</v>
      </c>
      <c r="J14" s="58">
        <v>68</v>
      </c>
      <c r="K14" s="58">
        <v>90</v>
      </c>
      <c r="L14" s="59">
        <v>104</v>
      </c>
      <c r="M14" s="57">
        <v>34</v>
      </c>
      <c r="N14" s="58">
        <v>51</v>
      </c>
      <c r="O14" s="58">
        <v>68</v>
      </c>
      <c r="P14" s="59">
        <v>78</v>
      </c>
      <c r="Q14" s="57">
        <v>29</v>
      </c>
      <c r="R14" s="58">
        <v>43</v>
      </c>
      <c r="S14" s="58">
        <v>57</v>
      </c>
      <c r="T14" s="59">
        <v>65</v>
      </c>
      <c r="U14" s="43">
        <f aca="true" t="shared" si="1" ref="U14:U45">U13+1430+10</f>
        <v>36420</v>
      </c>
    </row>
    <row r="15" spans="1:21" ht="12.75">
      <c r="A15" s="46">
        <v>11</v>
      </c>
      <c r="B15" s="46" t="s">
        <v>43</v>
      </c>
      <c r="C15" s="47">
        <v>37860</v>
      </c>
      <c r="D15" s="47">
        <v>3155</v>
      </c>
      <c r="E15" s="54">
        <v>61</v>
      </c>
      <c r="F15" s="55">
        <v>91</v>
      </c>
      <c r="G15" s="55">
        <v>121</v>
      </c>
      <c r="H15" s="56">
        <v>139</v>
      </c>
      <c r="I15" s="57">
        <v>49</v>
      </c>
      <c r="J15" s="58">
        <v>73</v>
      </c>
      <c r="K15" s="58">
        <v>97</v>
      </c>
      <c r="L15" s="59">
        <v>111</v>
      </c>
      <c r="M15" s="57">
        <v>37</v>
      </c>
      <c r="N15" s="58">
        <v>55</v>
      </c>
      <c r="O15" s="58">
        <v>73</v>
      </c>
      <c r="P15" s="59">
        <v>83</v>
      </c>
      <c r="Q15" s="57">
        <v>31</v>
      </c>
      <c r="R15" s="58">
        <v>46</v>
      </c>
      <c r="S15" s="58">
        <v>61</v>
      </c>
      <c r="T15" s="59">
        <v>70</v>
      </c>
      <c r="U15" s="43">
        <f t="shared" si="1"/>
        <v>37860</v>
      </c>
    </row>
    <row r="16" spans="1:21" ht="12.75">
      <c r="A16" s="46">
        <v>12</v>
      </c>
      <c r="B16" s="46" t="s">
        <v>43</v>
      </c>
      <c r="C16" s="47">
        <v>39300</v>
      </c>
      <c r="D16" s="47">
        <v>3275</v>
      </c>
      <c r="E16" s="54">
        <v>65</v>
      </c>
      <c r="F16" s="55">
        <v>97</v>
      </c>
      <c r="G16" s="55">
        <v>129</v>
      </c>
      <c r="H16" s="56">
        <v>148</v>
      </c>
      <c r="I16" s="57">
        <v>52</v>
      </c>
      <c r="J16" s="58">
        <v>78</v>
      </c>
      <c r="K16" s="58">
        <v>103</v>
      </c>
      <c r="L16" s="59">
        <v>118</v>
      </c>
      <c r="M16" s="57">
        <v>39</v>
      </c>
      <c r="N16" s="58">
        <v>58</v>
      </c>
      <c r="O16" s="58">
        <v>77</v>
      </c>
      <c r="P16" s="59">
        <v>89</v>
      </c>
      <c r="Q16" s="57">
        <v>33</v>
      </c>
      <c r="R16" s="58">
        <v>49</v>
      </c>
      <c r="S16" s="58">
        <v>65</v>
      </c>
      <c r="T16" s="59">
        <v>74</v>
      </c>
      <c r="U16" s="43">
        <f t="shared" si="1"/>
        <v>39300</v>
      </c>
    </row>
    <row r="17" spans="1:21" ht="12.75">
      <c r="A17" s="46">
        <v>13</v>
      </c>
      <c r="B17" s="46" t="s">
        <v>43</v>
      </c>
      <c r="C17" s="47">
        <v>40740</v>
      </c>
      <c r="D17" s="47">
        <v>3395</v>
      </c>
      <c r="E17" s="54">
        <v>69</v>
      </c>
      <c r="F17" s="55">
        <v>103</v>
      </c>
      <c r="G17" s="55">
        <v>137</v>
      </c>
      <c r="H17" s="56">
        <v>158</v>
      </c>
      <c r="I17" s="57">
        <v>55</v>
      </c>
      <c r="J17" s="58">
        <v>82</v>
      </c>
      <c r="K17" s="58">
        <v>110</v>
      </c>
      <c r="L17" s="59">
        <v>126</v>
      </c>
      <c r="M17" s="57">
        <v>41</v>
      </c>
      <c r="N17" s="58">
        <v>62</v>
      </c>
      <c r="O17" s="58">
        <v>82</v>
      </c>
      <c r="P17" s="59">
        <v>95</v>
      </c>
      <c r="Q17" s="57">
        <v>35</v>
      </c>
      <c r="R17" s="58">
        <v>52</v>
      </c>
      <c r="S17" s="58">
        <v>69</v>
      </c>
      <c r="T17" s="59">
        <v>79</v>
      </c>
      <c r="U17" s="43">
        <f t="shared" si="1"/>
        <v>40740</v>
      </c>
    </row>
    <row r="18" spans="1:21" ht="12.75">
      <c r="A18" s="46">
        <v>14</v>
      </c>
      <c r="B18" s="46" t="s">
        <v>43</v>
      </c>
      <c r="C18" s="47">
        <v>42180</v>
      </c>
      <c r="D18" s="47">
        <v>3515</v>
      </c>
      <c r="E18" s="54">
        <v>73</v>
      </c>
      <c r="F18" s="55">
        <v>109</v>
      </c>
      <c r="G18" s="55">
        <v>145</v>
      </c>
      <c r="H18" s="56">
        <v>167</v>
      </c>
      <c r="I18" s="57">
        <v>58</v>
      </c>
      <c r="J18" s="58">
        <v>87</v>
      </c>
      <c r="K18" s="58">
        <v>116</v>
      </c>
      <c r="L18" s="59">
        <v>134</v>
      </c>
      <c r="M18" s="57">
        <v>44</v>
      </c>
      <c r="N18" s="58">
        <v>65</v>
      </c>
      <c r="O18" s="58">
        <v>87</v>
      </c>
      <c r="P18" s="59">
        <v>100</v>
      </c>
      <c r="Q18" s="57">
        <v>37</v>
      </c>
      <c r="R18" s="58">
        <v>55</v>
      </c>
      <c r="S18" s="58">
        <v>73</v>
      </c>
      <c r="T18" s="59">
        <v>84</v>
      </c>
      <c r="U18" s="43">
        <f t="shared" si="1"/>
        <v>42180</v>
      </c>
    </row>
    <row r="19" spans="1:21" ht="12.75">
      <c r="A19" s="46">
        <v>15</v>
      </c>
      <c r="B19" s="46" t="s">
        <v>43</v>
      </c>
      <c r="C19" s="47">
        <v>43620</v>
      </c>
      <c r="D19" s="47">
        <v>3635</v>
      </c>
      <c r="E19" s="54">
        <v>77</v>
      </c>
      <c r="F19" s="55">
        <v>115</v>
      </c>
      <c r="G19" s="55">
        <v>153</v>
      </c>
      <c r="H19" s="56">
        <v>176</v>
      </c>
      <c r="I19" s="57">
        <v>62</v>
      </c>
      <c r="J19" s="58">
        <v>92</v>
      </c>
      <c r="K19" s="58">
        <v>122</v>
      </c>
      <c r="L19" s="59">
        <v>141</v>
      </c>
      <c r="M19" s="57">
        <v>46</v>
      </c>
      <c r="N19" s="58">
        <v>69</v>
      </c>
      <c r="O19" s="58">
        <v>92</v>
      </c>
      <c r="P19" s="59">
        <v>106</v>
      </c>
      <c r="Q19" s="57">
        <v>39</v>
      </c>
      <c r="R19" s="58">
        <v>58</v>
      </c>
      <c r="S19" s="58">
        <v>77</v>
      </c>
      <c r="T19" s="59">
        <v>88</v>
      </c>
      <c r="U19" s="43">
        <f t="shared" si="1"/>
        <v>43620</v>
      </c>
    </row>
    <row r="20" spans="1:21" ht="12.75">
      <c r="A20" s="46">
        <v>16</v>
      </c>
      <c r="B20" s="46" t="s">
        <v>43</v>
      </c>
      <c r="C20" s="47">
        <v>45060</v>
      </c>
      <c r="D20" s="47">
        <v>3755</v>
      </c>
      <c r="E20" s="54">
        <v>81</v>
      </c>
      <c r="F20" s="55">
        <v>121</v>
      </c>
      <c r="G20" s="55">
        <v>161</v>
      </c>
      <c r="H20" s="56">
        <v>185</v>
      </c>
      <c r="I20" s="57">
        <v>65</v>
      </c>
      <c r="J20" s="58">
        <v>97</v>
      </c>
      <c r="K20" s="58">
        <v>129</v>
      </c>
      <c r="L20" s="59">
        <v>148</v>
      </c>
      <c r="M20" s="57">
        <v>49</v>
      </c>
      <c r="N20" s="58">
        <v>73</v>
      </c>
      <c r="O20" s="58">
        <v>97</v>
      </c>
      <c r="P20" s="59">
        <v>111</v>
      </c>
      <c r="Q20" s="57">
        <v>41</v>
      </c>
      <c r="R20" s="58">
        <v>61</v>
      </c>
      <c r="S20" s="58">
        <v>81</v>
      </c>
      <c r="T20" s="59">
        <v>93</v>
      </c>
      <c r="U20" s="43">
        <f t="shared" si="1"/>
        <v>45060</v>
      </c>
    </row>
    <row r="21" spans="1:21" ht="12.75">
      <c r="A21" s="46">
        <v>17</v>
      </c>
      <c r="B21" s="46" t="s">
        <v>43</v>
      </c>
      <c r="C21" s="47">
        <v>46500</v>
      </c>
      <c r="D21" s="47">
        <v>3875</v>
      </c>
      <c r="E21" s="54">
        <v>85</v>
      </c>
      <c r="F21" s="55">
        <v>127</v>
      </c>
      <c r="G21" s="55">
        <v>169</v>
      </c>
      <c r="H21" s="56">
        <v>194</v>
      </c>
      <c r="I21" s="57">
        <v>68</v>
      </c>
      <c r="J21" s="58">
        <v>102</v>
      </c>
      <c r="K21" s="58">
        <v>135</v>
      </c>
      <c r="L21" s="59">
        <v>155</v>
      </c>
      <c r="M21" s="57">
        <v>51</v>
      </c>
      <c r="N21" s="58">
        <v>76</v>
      </c>
      <c r="O21" s="58">
        <v>101</v>
      </c>
      <c r="P21" s="59">
        <v>116</v>
      </c>
      <c r="Q21" s="57">
        <v>43</v>
      </c>
      <c r="R21" s="58">
        <v>64</v>
      </c>
      <c r="S21" s="58">
        <v>85</v>
      </c>
      <c r="T21" s="59">
        <v>97</v>
      </c>
      <c r="U21" s="43">
        <f t="shared" si="1"/>
        <v>46500</v>
      </c>
    </row>
    <row r="22" spans="1:21" ht="12.75">
      <c r="A22" s="46">
        <v>18</v>
      </c>
      <c r="B22" s="46" t="s">
        <v>43</v>
      </c>
      <c r="C22" s="47">
        <v>47940</v>
      </c>
      <c r="D22" s="47">
        <v>3995</v>
      </c>
      <c r="E22" s="54">
        <v>89</v>
      </c>
      <c r="F22" s="55">
        <v>133</v>
      </c>
      <c r="G22" s="55">
        <v>177</v>
      </c>
      <c r="H22" s="56">
        <v>204</v>
      </c>
      <c r="I22" s="57">
        <v>71</v>
      </c>
      <c r="J22" s="58">
        <v>106</v>
      </c>
      <c r="K22" s="58">
        <v>142</v>
      </c>
      <c r="L22" s="59">
        <v>163</v>
      </c>
      <c r="M22" s="57">
        <v>53</v>
      </c>
      <c r="N22" s="58">
        <v>80</v>
      </c>
      <c r="O22" s="58">
        <v>106</v>
      </c>
      <c r="P22" s="59">
        <v>122</v>
      </c>
      <c r="Q22" s="57">
        <v>45</v>
      </c>
      <c r="R22" s="58">
        <v>67</v>
      </c>
      <c r="S22" s="58">
        <v>89</v>
      </c>
      <c r="T22" s="59">
        <v>102</v>
      </c>
      <c r="U22" s="43">
        <f t="shared" si="1"/>
        <v>47940</v>
      </c>
    </row>
    <row r="23" spans="1:21" ht="12.75">
      <c r="A23" s="46">
        <v>19</v>
      </c>
      <c r="B23" s="46" t="s">
        <v>43</v>
      </c>
      <c r="C23" s="47">
        <v>49380</v>
      </c>
      <c r="D23" s="47">
        <v>4115</v>
      </c>
      <c r="E23" s="54">
        <v>93</v>
      </c>
      <c r="F23" s="55">
        <v>139</v>
      </c>
      <c r="G23" s="55">
        <v>185</v>
      </c>
      <c r="H23" s="56">
        <v>213</v>
      </c>
      <c r="I23" s="57">
        <v>74</v>
      </c>
      <c r="J23" s="58">
        <v>111</v>
      </c>
      <c r="K23" s="58">
        <v>148</v>
      </c>
      <c r="L23" s="59">
        <v>170</v>
      </c>
      <c r="M23" s="57">
        <v>56</v>
      </c>
      <c r="N23" s="58">
        <v>83</v>
      </c>
      <c r="O23" s="58">
        <v>111</v>
      </c>
      <c r="P23" s="59">
        <v>128</v>
      </c>
      <c r="Q23" s="57">
        <v>47</v>
      </c>
      <c r="R23" s="58">
        <v>70</v>
      </c>
      <c r="S23" s="58">
        <v>93</v>
      </c>
      <c r="T23" s="59">
        <v>107</v>
      </c>
      <c r="U23" s="43">
        <f t="shared" si="1"/>
        <v>49380</v>
      </c>
    </row>
    <row r="24" spans="1:21" ht="12.75">
      <c r="A24" s="46">
        <v>20</v>
      </c>
      <c r="B24" s="46" t="s">
        <v>43</v>
      </c>
      <c r="C24" s="47">
        <v>50820</v>
      </c>
      <c r="D24" s="47">
        <v>4235</v>
      </c>
      <c r="E24" s="54">
        <v>98</v>
      </c>
      <c r="F24" s="55">
        <v>146</v>
      </c>
      <c r="G24" s="55">
        <v>195</v>
      </c>
      <c r="H24" s="56">
        <v>224</v>
      </c>
      <c r="I24" s="57">
        <v>78</v>
      </c>
      <c r="J24" s="58">
        <v>117</v>
      </c>
      <c r="K24" s="58">
        <v>156</v>
      </c>
      <c r="L24" s="59">
        <v>179</v>
      </c>
      <c r="M24" s="57">
        <v>59</v>
      </c>
      <c r="N24" s="58">
        <v>88</v>
      </c>
      <c r="O24" s="58">
        <v>117</v>
      </c>
      <c r="P24" s="59">
        <v>134</v>
      </c>
      <c r="Q24" s="57">
        <v>49</v>
      </c>
      <c r="R24" s="58">
        <v>73</v>
      </c>
      <c r="S24" s="58">
        <v>98</v>
      </c>
      <c r="T24" s="59">
        <v>112</v>
      </c>
      <c r="U24" s="43">
        <f t="shared" si="1"/>
        <v>50820</v>
      </c>
    </row>
    <row r="25" spans="1:21" ht="12.75">
      <c r="A25" s="46">
        <v>21</v>
      </c>
      <c r="B25" s="46" t="s">
        <v>43</v>
      </c>
      <c r="C25" s="47">
        <v>52260</v>
      </c>
      <c r="D25" s="47">
        <v>4355</v>
      </c>
      <c r="E25" s="54">
        <v>103</v>
      </c>
      <c r="F25" s="55">
        <v>154</v>
      </c>
      <c r="G25" s="55">
        <v>205</v>
      </c>
      <c r="H25" s="56">
        <v>236</v>
      </c>
      <c r="I25" s="57">
        <v>82</v>
      </c>
      <c r="J25" s="58">
        <v>123</v>
      </c>
      <c r="K25" s="58">
        <v>164</v>
      </c>
      <c r="L25" s="59">
        <v>189</v>
      </c>
      <c r="M25" s="57">
        <v>62</v>
      </c>
      <c r="N25" s="58">
        <v>92</v>
      </c>
      <c r="O25" s="58">
        <v>123</v>
      </c>
      <c r="P25" s="59">
        <v>142</v>
      </c>
      <c r="Q25" s="57">
        <v>52</v>
      </c>
      <c r="R25" s="58">
        <v>77</v>
      </c>
      <c r="S25" s="58">
        <v>103</v>
      </c>
      <c r="T25" s="59">
        <v>118</v>
      </c>
      <c r="U25" s="43">
        <f t="shared" si="1"/>
        <v>52260</v>
      </c>
    </row>
    <row r="26" spans="1:21" ht="12.75">
      <c r="A26" s="46">
        <v>22</v>
      </c>
      <c r="B26" s="46" t="s">
        <v>43</v>
      </c>
      <c r="C26" s="47">
        <v>53700</v>
      </c>
      <c r="D26" s="47">
        <v>4475</v>
      </c>
      <c r="E26" s="54">
        <v>108</v>
      </c>
      <c r="F26" s="55">
        <v>161</v>
      </c>
      <c r="G26" s="55">
        <v>215</v>
      </c>
      <c r="H26" s="56">
        <v>247</v>
      </c>
      <c r="I26" s="57">
        <v>86</v>
      </c>
      <c r="J26" s="58">
        <v>129</v>
      </c>
      <c r="K26" s="58">
        <v>172</v>
      </c>
      <c r="L26" s="59">
        <v>198</v>
      </c>
      <c r="M26" s="57">
        <v>65</v>
      </c>
      <c r="N26" s="58">
        <v>97</v>
      </c>
      <c r="O26" s="58">
        <v>129</v>
      </c>
      <c r="P26" s="59">
        <v>148</v>
      </c>
      <c r="Q26" s="57">
        <v>54</v>
      </c>
      <c r="R26" s="58">
        <v>81</v>
      </c>
      <c r="S26" s="58">
        <v>108</v>
      </c>
      <c r="T26" s="59">
        <v>124</v>
      </c>
      <c r="U26" s="43">
        <f t="shared" si="1"/>
        <v>53700</v>
      </c>
    </row>
    <row r="27" spans="1:21" ht="12.75">
      <c r="A27" s="46">
        <v>23</v>
      </c>
      <c r="B27" s="46" t="s">
        <v>43</v>
      </c>
      <c r="C27" s="47">
        <v>55140</v>
      </c>
      <c r="D27" s="47">
        <v>4595</v>
      </c>
      <c r="E27" s="54">
        <v>113</v>
      </c>
      <c r="F27" s="55">
        <v>169</v>
      </c>
      <c r="G27" s="55">
        <v>225</v>
      </c>
      <c r="H27" s="56">
        <v>259</v>
      </c>
      <c r="I27" s="57">
        <v>90</v>
      </c>
      <c r="J27" s="58">
        <v>135</v>
      </c>
      <c r="K27" s="58">
        <v>180</v>
      </c>
      <c r="L27" s="59">
        <v>207</v>
      </c>
      <c r="M27" s="57">
        <v>68</v>
      </c>
      <c r="N27" s="58">
        <v>101</v>
      </c>
      <c r="O27" s="58">
        <v>135</v>
      </c>
      <c r="P27" s="59">
        <v>155</v>
      </c>
      <c r="Q27" s="57">
        <v>57</v>
      </c>
      <c r="R27" s="58">
        <v>85</v>
      </c>
      <c r="S27" s="58">
        <v>113</v>
      </c>
      <c r="T27" s="59">
        <v>130</v>
      </c>
      <c r="U27" s="43">
        <f t="shared" si="1"/>
        <v>55140</v>
      </c>
    </row>
    <row r="28" spans="1:21" ht="12.75">
      <c r="A28" s="46">
        <v>24</v>
      </c>
      <c r="B28" s="46" t="s">
        <v>43</v>
      </c>
      <c r="C28" s="47">
        <v>56580</v>
      </c>
      <c r="D28" s="47">
        <v>4715</v>
      </c>
      <c r="E28" s="54">
        <v>118</v>
      </c>
      <c r="F28" s="55">
        <v>176</v>
      </c>
      <c r="G28" s="55">
        <v>235</v>
      </c>
      <c r="H28" s="56">
        <v>270</v>
      </c>
      <c r="I28" s="57">
        <v>94</v>
      </c>
      <c r="J28" s="58">
        <v>141</v>
      </c>
      <c r="K28" s="58">
        <v>188</v>
      </c>
      <c r="L28" s="59">
        <v>216</v>
      </c>
      <c r="M28" s="57">
        <v>71</v>
      </c>
      <c r="N28" s="58">
        <v>106</v>
      </c>
      <c r="O28" s="58">
        <v>141</v>
      </c>
      <c r="P28" s="59">
        <v>162</v>
      </c>
      <c r="Q28" s="57">
        <v>59</v>
      </c>
      <c r="R28" s="58">
        <v>88</v>
      </c>
      <c r="S28" s="58">
        <v>118</v>
      </c>
      <c r="T28" s="59">
        <v>135</v>
      </c>
      <c r="U28" s="43">
        <f t="shared" si="1"/>
        <v>56580</v>
      </c>
    </row>
    <row r="29" spans="1:21" ht="12.75">
      <c r="A29" s="46">
        <v>25</v>
      </c>
      <c r="B29" s="46" t="s">
        <v>43</v>
      </c>
      <c r="C29" s="47">
        <v>58020</v>
      </c>
      <c r="D29" s="47">
        <v>4835</v>
      </c>
      <c r="E29" s="54">
        <v>123</v>
      </c>
      <c r="F29" s="55">
        <v>184</v>
      </c>
      <c r="G29" s="55">
        <v>245</v>
      </c>
      <c r="H29" s="56">
        <v>282</v>
      </c>
      <c r="I29" s="57">
        <v>98</v>
      </c>
      <c r="J29" s="58">
        <v>147</v>
      </c>
      <c r="K29" s="58">
        <v>196</v>
      </c>
      <c r="L29" s="59">
        <v>226</v>
      </c>
      <c r="M29" s="57">
        <v>74</v>
      </c>
      <c r="N29" s="58">
        <v>110</v>
      </c>
      <c r="O29" s="58">
        <v>147</v>
      </c>
      <c r="P29" s="59">
        <v>169</v>
      </c>
      <c r="Q29" s="57">
        <v>62</v>
      </c>
      <c r="R29" s="58">
        <v>92</v>
      </c>
      <c r="S29" s="58">
        <v>123</v>
      </c>
      <c r="T29" s="59">
        <v>141</v>
      </c>
      <c r="U29" s="43">
        <f t="shared" si="1"/>
        <v>58020</v>
      </c>
    </row>
    <row r="30" spans="1:21" ht="12.75">
      <c r="A30" s="46">
        <v>26</v>
      </c>
      <c r="B30" s="46" t="s">
        <v>43</v>
      </c>
      <c r="C30" s="47">
        <v>59460</v>
      </c>
      <c r="D30" s="47">
        <v>4955</v>
      </c>
      <c r="E30" s="54">
        <v>128</v>
      </c>
      <c r="F30" s="55">
        <v>191</v>
      </c>
      <c r="G30" s="55">
        <v>255</v>
      </c>
      <c r="H30" s="56">
        <v>293</v>
      </c>
      <c r="I30" s="57">
        <v>102</v>
      </c>
      <c r="J30" s="58">
        <v>153</v>
      </c>
      <c r="K30" s="58">
        <v>204</v>
      </c>
      <c r="L30" s="59">
        <v>234</v>
      </c>
      <c r="M30" s="57">
        <v>77</v>
      </c>
      <c r="N30" s="58">
        <v>115</v>
      </c>
      <c r="O30" s="58">
        <v>153</v>
      </c>
      <c r="P30" s="59">
        <v>176</v>
      </c>
      <c r="Q30" s="57">
        <v>64</v>
      </c>
      <c r="R30" s="58">
        <v>96</v>
      </c>
      <c r="S30" s="58">
        <v>128</v>
      </c>
      <c r="T30" s="59">
        <v>147</v>
      </c>
      <c r="U30" s="43">
        <f t="shared" si="1"/>
        <v>59460</v>
      </c>
    </row>
    <row r="31" spans="1:21" ht="12.75">
      <c r="A31" s="46">
        <v>27</v>
      </c>
      <c r="B31" s="46" t="s">
        <v>43</v>
      </c>
      <c r="C31" s="47">
        <v>60900</v>
      </c>
      <c r="D31" s="47">
        <v>5075</v>
      </c>
      <c r="E31" s="54">
        <v>133</v>
      </c>
      <c r="F31" s="55">
        <v>199</v>
      </c>
      <c r="G31" s="55">
        <v>265</v>
      </c>
      <c r="H31" s="56">
        <v>305</v>
      </c>
      <c r="I31" s="57">
        <v>106</v>
      </c>
      <c r="J31" s="58">
        <v>159</v>
      </c>
      <c r="K31" s="58">
        <v>212</v>
      </c>
      <c r="L31" s="59">
        <v>244</v>
      </c>
      <c r="M31" s="57">
        <v>80</v>
      </c>
      <c r="N31" s="58">
        <v>119</v>
      </c>
      <c r="O31" s="58">
        <v>159</v>
      </c>
      <c r="P31" s="59">
        <v>183</v>
      </c>
      <c r="Q31" s="57">
        <v>67</v>
      </c>
      <c r="R31" s="58">
        <v>100</v>
      </c>
      <c r="S31" s="58">
        <v>133</v>
      </c>
      <c r="T31" s="59">
        <v>153</v>
      </c>
      <c r="U31" s="43">
        <f t="shared" si="1"/>
        <v>60900</v>
      </c>
    </row>
    <row r="32" spans="1:21" ht="12.75">
      <c r="A32" s="46">
        <v>28</v>
      </c>
      <c r="B32" s="46" t="s">
        <v>43</v>
      </c>
      <c r="C32" s="47">
        <v>62340</v>
      </c>
      <c r="D32" s="47">
        <v>5195</v>
      </c>
      <c r="E32" s="54">
        <v>138</v>
      </c>
      <c r="F32" s="55">
        <v>206</v>
      </c>
      <c r="G32" s="55">
        <v>275</v>
      </c>
      <c r="H32" s="56">
        <v>316</v>
      </c>
      <c r="I32" s="57">
        <v>110</v>
      </c>
      <c r="J32" s="58">
        <v>165</v>
      </c>
      <c r="K32" s="58">
        <v>220</v>
      </c>
      <c r="L32" s="59">
        <v>253</v>
      </c>
      <c r="M32" s="57">
        <v>83</v>
      </c>
      <c r="N32" s="58">
        <v>124</v>
      </c>
      <c r="O32" s="58">
        <v>165</v>
      </c>
      <c r="P32" s="59">
        <v>190</v>
      </c>
      <c r="Q32" s="57">
        <v>69</v>
      </c>
      <c r="R32" s="58">
        <v>103</v>
      </c>
      <c r="S32" s="58">
        <v>138</v>
      </c>
      <c r="T32" s="59">
        <v>158</v>
      </c>
      <c r="U32" s="43">
        <f t="shared" si="1"/>
        <v>62340</v>
      </c>
    </row>
    <row r="33" spans="1:21" ht="12.75">
      <c r="A33" s="46">
        <v>29</v>
      </c>
      <c r="B33" s="46" t="s">
        <v>43</v>
      </c>
      <c r="C33" s="47">
        <v>63780</v>
      </c>
      <c r="D33" s="47">
        <v>5315</v>
      </c>
      <c r="E33" s="54">
        <v>143</v>
      </c>
      <c r="F33" s="55">
        <v>214</v>
      </c>
      <c r="G33" s="55">
        <v>285</v>
      </c>
      <c r="H33" s="56">
        <v>328</v>
      </c>
      <c r="I33" s="57">
        <v>114</v>
      </c>
      <c r="J33" s="58">
        <v>171</v>
      </c>
      <c r="K33" s="58">
        <v>228</v>
      </c>
      <c r="L33" s="59">
        <v>262</v>
      </c>
      <c r="M33" s="57">
        <v>86</v>
      </c>
      <c r="N33" s="58">
        <v>128</v>
      </c>
      <c r="O33" s="58">
        <v>171</v>
      </c>
      <c r="P33" s="59">
        <v>197</v>
      </c>
      <c r="Q33" s="57">
        <v>72</v>
      </c>
      <c r="R33" s="58">
        <v>107</v>
      </c>
      <c r="S33" s="58">
        <v>143</v>
      </c>
      <c r="T33" s="59">
        <v>164</v>
      </c>
      <c r="U33" s="43">
        <f t="shared" si="1"/>
        <v>63780</v>
      </c>
    </row>
    <row r="34" spans="1:21" ht="12.75">
      <c r="A34" s="46">
        <v>30</v>
      </c>
      <c r="B34" s="46" t="s">
        <v>43</v>
      </c>
      <c r="C34" s="47">
        <v>65220</v>
      </c>
      <c r="D34" s="47">
        <v>5435</v>
      </c>
      <c r="E34" s="54">
        <v>148</v>
      </c>
      <c r="F34" s="55">
        <v>221</v>
      </c>
      <c r="G34" s="55">
        <v>295</v>
      </c>
      <c r="H34" s="56">
        <v>339</v>
      </c>
      <c r="I34" s="57">
        <v>118</v>
      </c>
      <c r="J34" s="58">
        <v>177</v>
      </c>
      <c r="K34" s="58">
        <v>236</v>
      </c>
      <c r="L34" s="59">
        <v>271</v>
      </c>
      <c r="M34" s="57">
        <v>89</v>
      </c>
      <c r="N34" s="58">
        <v>133</v>
      </c>
      <c r="O34" s="58">
        <v>177</v>
      </c>
      <c r="P34" s="59">
        <v>203</v>
      </c>
      <c r="Q34" s="57">
        <v>74</v>
      </c>
      <c r="R34" s="58">
        <v>111</v>
      </c>
      <c r="S34" s="58">
        <v>148</v>
      </c>
      <c r="T34" s="59">
        <v>170</v>
      </c>
      <c r="U34" s="43">
        <f t="shared" si="1"/>
        <v>65220</v>
      </c>
    </row>
    <row r="35" spans="1:21" ht="12.75">
      <c r="A35" s="46">
        <v>31</v>
      </c>
      <c r="B35" s="46" t="s">
        <v>43</v>
      </c>
      <c r="C35" s="47">
        <v>66660</v>
      </c>
      <c r="D35" s="47">
        <v>5555</v>
      </c>
      <c r="E35" s="54">
        <v>153</v>
      </c>
      <c r="F35" s="55">
        <v>229</v>
      </c>
      <c r="G35" s="55">
        <v>305</v>
      </c>
      <c r="H35" s="56">
        <v>351</v>
      </c>
      <c r="I35" s="57">
        <v>122</v>
      </c>
      <c r="J35" s="58">
        <v>183</v>
      </c>
      <c r="K35" s="58">
        <v>244</v>
      </c>
      <c r="L35" s="59">
        <v>281</v>
      </c>
      <c r="M35" s="57">
        <v>92</v>
      </c>
      <c r="N35" s="58">
        <v>137</v>
      </c>
      <c r="O35" s="58">
        <v>183</v>
      </c>
      <c r="P35" s="59">
        <v>211</v>
      </c>
      <c r="Q35" s="57">
        <v>77</v>
      </c>
      <c r="R35" s="58">
        <v>115</v>
      </c>
      <c r="S35" s="58">
        <v>153</v>
      </c>
      <c r="T35" s="59">
        <v>176</v>
      </c>
      <c r="U35" s="43">
        <f t="shared" si="1"/>
        <v>66660</v>
      </c>
    </row>
    <row r="36" spans="1:21" ht="12.75">
      <c r="A36" s="46">
        <v>32</v>
      </c>
      <c r="B36" s="46" t="s">
        <v>43</v>
      </c>
      <c r="C36" s="47">
        <v>68100</v>
      </c>
      <c r="D36" s="47">
        <v>5675</v>
      </c>
      <c r="E36" s="54">
        <v>158</v>
      </c>
      <c r="F36" s="55">
        <v>236</v>
      </c>
      <c r="G36" s="55">
        <v>315</v>
      </c>
      <c r="H36" s="56">
        <v>362</v>
      </c>
      <c r="I36" s="57">
        <v>126</v>
      </c>
      <c r="J36" s="58">
        <v>189</v>
      </c>
      <c r="K36" s="58">
        <v>252</v>
      </c>
      <c r="L36" s="59">
        <v>290</v>
      </c>
      <c r="M36" s="57">
        <v>95</v>
      </c>
      <c r="N36" s="58">
        <v>142</v>
      </c>
      <c r="O36" s="58">
        <v>189</v>
      </c>
      <c r="P36" s="59">
        <v>217</v>
      </c>
      <c r="Q36" s="57">
        <v>79</v>
      </c>
      <c r="R36" s="58">
        <v>118</v>
      </c>
      <c r="S36" s="58">
        <v>158</v>
      </c>
      <c r="T36" s="59">
        <v>181</v>
      </c>
      <c r="U36" s="43">
        <f t="shared" si="1"/>
        <v>68100</v>
      </c>
    </row>
    <row r="37" spans="1:21" ht="12.75">
      <c r="A37" s="46">
        <v>33</v>
      </c>
      <c r="B37" s="46" t="s">
        <v>43</v>
      </c>
      <c r="C37" s="47">
        <v>69540</v>
      </c>
      <c r="D37" s="47">
        <v>5795</v>
      </c>
      <c r="E37" s="54">
        <v>163</v>
      </c>
      <c r="F37" s="55">
        <v>244</v>
      </c>
      <c r="G37" s="55">
        <v>325</v>
      </c>
      <c r="H37" s="56">
        <v>374</v>
      </c>
      <c r="I37" s="57">
        <v>130</v>
      </c>
      <c r="J37" s="58">
        <v>195</v>
      </c>
      <c r="K37" s="58">
        <v>260</v>
      </c>
      <c r="L37" s="59">
        <v>299</v>
      </c>
      <c r="M37" s="57">
        <v>98</v>
      </c>
      <c r="N37" s="58">
        <v>146</v>
      </c>
      <c r="O37" s="58">
        <v>195</v>
      </c>
      <c r="P37" s="59">
        <v>224</v>
      </c>
      <c r="Q37" s="57">
        <v>82</v>
      </c>
      <c r="R37" s="58">
        <v>122</v>
      </c>
      <c r="S37" s="58">
        <v>163</v>
      </c>
      <c r="T37" s="59">
        <v>187</v>
      </c>
      <c r="U37" s="43">
        <f t="shared" si="1"/>
        <v>69540</v>
      </c>
    </row>
    <row r="38" spans="1:21" ht="12.75">
      <c r="A38" s="46">
        <v>34</v>
      </c>
      <c r="B38" s="46" t="s">
        <v>43</v>
      </c>
      <c r="C38" s="47">
        <v>70980</v>
      </c>
      <c r="D38" s="47">
        <v>5915</v>
      </c>
      <c r="E38" s="54">
        <v>168</v>
      </c>
      <c r="F38" s="55">
        <v>251</v>
      </c>
      <c r="G38" s="55">
        <v>335</v>
      </c>
      <c r="H38" s="56">
        <v>385</v>
      </c>
      <c r="I38" s="57">
        <v>134</v>
      </c>
      <c r="J38" s="58">
        <v>201</v>
      </c>
      <c r="K38" s="58">
        <v>268</v>
      </c>
      <c r="L38" s="59">
        <v>308</v>
      </c>
      <c r="M38" s="57">
        <v>101</v>
      </c>
      <c r="N38" s="58">
        <v>151</v>
      </c>
      <c r="O38" s="58">
        <v>201</v>
      </c>
      <c r="P38" s="59">
        <v>231</v>
      </c>
      <c r="Q38" s="57">
        <v>84</v>
      </c>
      <c r="R38" s="58">
        <v>126</v>
      </c>
      <c r="S38" s="58">
        <v>168</v>
      </c>
      <c r="T38" s="59">
        <v>193</v>
      </c>
      <c r="U38" s="43">
        <f t="shared" si="1"/>
        <v>70980</v>
      </c>
    </row>
    <row r="39" spans="1:21" ht="12.75">
      <c r="A39" s="46">
        <v>35</v>
      </c>
      <c r="B39" s="46" t="s">
        <v>43</v>
      </c>
      <c r="C39" s="47">
        <v>72420</v>
      </c>
      <c r="D39" s="47">
        <v>6035</v>
      </c>
      <c r="E39" s="54">
        <v>173</v>
      </c>
      <c r="F39" s="55">
        <v>259</v>
      </c>
      <c r="G39" s="55">
        <v>345</v>
      </c>
      <c r="H39" s="56">
        <v>397</v>
      </c>
      <c r="I39" s="57">
        <v>138</v>
      </c>
      <c r="J39" s="58">
        <v>207</v>
      </c>
      <c r="K39" s="58">
        <v>276</v>
      </c>
      <c r="L39" s="59">
        <v>318</v>
      </c>
      <c r="M39" s="57">
        <v>104</v>
      </c>
      <c r="N39" s="58">
        <v>155</v>
      </c>
      <c r="O39" s="58">
        <v>207</v>
      </c>
      <c r="P39" s="59">
        <v>238</v>
      </c>
      <c r="Q39" s="57">
        <v>87</v>
      </c>
      <c r="R39" s="58">
        <v>130</v>
      </c>
      <c r="S39" s="58">
        <v>173</v>
      </c>
      <c r="T39" s="59">
        <v>199</v>
      </c>
      <c r="U39" s="43">
        <f t="shared" si="1"/>
        <v>72420</v>
      </c>
    </row>
    <row r="40" spans="1:21" ht="12.75">
      <c r="A40" s="46">
        <v>36</v>
      </c>
      <c r="B40" s="46" t="s">
        <v>43</v>
      </c>
      <c r="C40" s="47">
        <v>73860</v>
      </c>
      <c r="D40" s="47">
        <v>6155</v>
      </c>
      <c r="E40" s="54">
        <v>178</v>
      </c>
      <c r="F40" s="55">
        <v>266</v>
      </c>
      <c r="G40" s="55">
        <v>355</v>
      </c>
      <c r="H40" s="56">
        <v>408</v>
      </c>
      <c r="I40" s="57">
        <v>142</v>
      </c>
      <c r="J40" s="58">
        <v>213</v>
      </c>
      <c r="K40" s="58">
        <v>284</v>
      </c>
      <c r="L40" s="59">
        <v>326</v>
      </c>
      <c r="M40" s="57">
        <v>107</v>
      </c>
      <c r="N40" s="58">
        <v>160</v>
      </c>
      <c r="O40" s="58">
        <v>213</v>
      </c>
      <c r="P40" s="59">
        <v>245</v>
      </c>
      <c r="Q40" s="57">
        <v>89</v>
      </c>
      <c r="R40" s="58">
        <v>133</v>
      </c>
      <c r="S40" s="58">
        <v>178</v>
      </c>
      <c r="T40" s="59">
        <v>204</v>
      </c>
      <c r="U40" s="43">
        <f t="shared" si="1"/>
        <v>73860</v>
      </c>
    </row>
    <row r="41" spans="1:21" ht="12.75">
      <c r="A41" s="46">
        <v>37</v>
      </c>
      <c r="B41" s="46" t="s">
        <v>43</v>
      </c>
      <c r="C41" s="47">
        <v>75300</v>
      </c>
      <c r="D41" s="47">
        <v>6275</v>
      </c>
      <c r="E41" s="54">
        <v>183</v>
      </c>
      <c r="F41" s="55">
        <v>274</v>
      </c>
      <c r="G41" s="55">
        <v>365</v>
      </c>
      <c r="H41" s="56">
        <v>420</v>
      </c>
      <c r="I41" s="57">
        <v>146</v>
      </c>
      <c r="J41" s="58">
        <v>219</v>
      </c>
      <c r="K41" s="58">
        <v>292</v>
      </c>
      <c r="L41" s="59">
        <v>336</v>
      </c>
      <c r="M41" s="57">
        <v>110</v>
      </c>
      <c r="N41" s="58">
        <v>164</v>
      </c>
      <c r="O41" s="58">
        <v>219</v>
      </c>
      <c r="P41" s="59">
        <v>252</v>
      </c>
      <c r="Q41" s="57">
        <v>92</v>
      </c>
      <c r="R41" s="58">
        <v>137</v>
      </c>
      <c r="S41" s="58">
        <v>183</v>
      </c>
      <c r="T41" s="59">
        <v>210</v>
      </c>
      <c r="U41" s="43">
        <f t="shared" si="1"/>
        <v>75300</v>
      </c>
    </row>
    <row r="42" spans="1:21" ht="12.75">
      <c r="A42" s="46">
        <v>38</v>
      </c>
      <c r="B42" s="46" t="s">
        <v>43</v>
      </c>
      <c r="C42" s="47">
        <v>76740</v>
      </c>
      <c r="D42" s="47">
        <v>6395</v>
      </c>
      <c r="E42" s="54">
        <v>188</v>
      </c>
      <c r="F42" s="55">
        <v>281</v>
      </c>
      <c r="G42" s="55">
        <v>375</v>
      </c>
      <c r="H42" s="56">
        <v>431</v>
      </c>
      <c r="I42" s="57">
        <v>150</v>
      </c>
      <c r="J42" s="58">
        <v>225</v>
      </c>
      <c r="K42" s="58">
        <v>300</v>
      </c>
      <c r="L42" s="59">
        <v>345</v>
      </c>
      <c r="M42" s="57">
        <v>113</v>
      </c>
      <c r="N42" s="58">
        <v>169</v>
      </c>
      <c r="O42" s="58">
        <v>225</v>
      </c>
      <c r="P42" s="59">
        <v>259</v>
      </c>
      <c r="Q42" s="57">
        <v>94</v>
      </c>
      <c r="R42" s="58">
        <v>141</v>
      </c>
      <c r="S42" s="58">
        <v>188</v>
      </c>
      <c r="T42" s="59">
        <v>216</v>
      </c>
      <c r="U42" s="43">
        <f t="shared" si="1"/>
        <v>76740</v>
      </c>
    </row>
    <row r="43" spans="1:21" ht="12.75">
      <c r="A43" s="46">
        <v>39</v>
      </c>
      <c r="B43" s="46" t="s">
        <v>43</v>
      </c>
      <c r="C43" s="47">
        <v>78180</v>
      </c>
      <c r="D43" s="47">
        <v>6515</v>
      </c>
      <c r="E43" s="54">
        <v>193</v>
      </c>
      <c r="F43" s="55">
        <v>289</v>
      </c>
      <c r="G43" s="55">
        <v>385</v>
      </c>
      <c r="H43" s="56">
        <v>443</v>
      </c>
      <c r="I43" s="57">
        <v>154</v>
      </c>
      <c r="J43" s="58">
        <v>231</v>
      </c>
      <c r="K43" s="58">
        <v>308</v>
      </c>
      <c r="L43" s="59">
        <v>354</v>
      </c>
      <c r="M43" s="57">
        <v>116</v>
      </c>
      <c r="N43" s="58">
        <v>173</v>
      </c>
      <c r="O43" s="58">
        <v>231</v>
      </c>
      <c r="P43" s="59">
        <v>266</v>
      </c>
      <c r="Q43" s="57">
        <v>97</v>
      </c>
      <c r="R43" s="58">
        <v>145</v>
      </c>
      <c r="S43" s="58">
        <v>193</v>
      </c>
      <c r="T43" s="59">
        <v>222</v>
      </c>
      <c r="U43" s="43">
        <f t="shared" si="1"/>
        <v>78180</v>
      </c>
    </row>
    <row r="44" spans="1:21" ht="12.75">
      <c r="A44" s="46">
        <v>40</v>
      </c>
      <c r="B44" s="46" t="s">
        <v>43</v>
      </c>
      <c r="C44" s="47">
        <v>79620</v>
      </c>
      <c r="D44" s="47">
        <v>6635</v>
      </c>
      <c r="E44" s="54">
        <v>198</v>
      </c>
      <c r="F44" s="55">
        <v>296</v>
      </c>
      <c r="G44" s="55">
        <v>395</v>
      </c>
      <c r="H44" s="56">
        <v>454</v>
      </c>
      <c r="I44" s="57">
        <v>158</v>
      </c>
      <c r="J44" s="58">
        <v>237</v>
      </c>
      <c r="K44" s="58">
        <v>316</v>
      </c>
      <c r="L44" s="59">
        <v>363</v>
      </c>
      <c r="M44" s="57">
        <v>119</v>
      </c>
      <c r="N44" s="58">
        <v>178</v>
      </c>
      <c r="O44" s="58">
        <v>237</v>
      </c>
      <c r="P44" s="59">
        <v>272</v>
      </c>
      <c r="Q44" s="57">
        <v>99</v>
      </c>
      <c r="R44" s="58">
        <v>148</v>
      </c>
      <c r="S44" s="58">
        <v>198</v>
      </c>
      <c r="T44" s="59">
        <v>227</v>
      </c>
      <c r="U44" s="43">
        <f t="shared" si="1"/>
        <v>79620</v>
      </c>
    </row>
    <row r="45" spans="1:21" ht="12.75">
      <c r="A45" s="46">
        <v>41</v>
      </c>
      <c r="B45" s="46" t="s">
        <v>43</v>
      </c>
      <c r="C45" s="47">
        <v>81060</v>
      </c>
      <c r="D45" s="47">
        <v>6755</v>
      </c>
      <c r="E45" s="60">
        <v>203</v>
      </c>
      <c r="F45" s="61">
        <v>304</v>
      </c>
      <c r="G45" s="61">
        <v>405</v>
      </c>
      <c r="H45" s="62">
        <v>466</v>
      </c>
      <c r="I45" s="63">
        <v>162</v>
      </c>
      <c r="J45" s="64">
        <v>243</v>
      </c>
      <c r="K45" s="64">
        <v>324</v>
      </c>
      <c r="L45" s="65">
        <v>373</v>
      </c>
      <c r="M45" s="63">
        <v>122</v>
      </c>
      <c r="N45" s="64">
        <v>182</v>
      </c>
      <c r="O45" s="64">
        <v>243</v>
      </c>
      <c r="P45" s="65">
        <v>280</v>
      </c>
      <c r="Q45" s="63">
        <v>102</v>
      </c>
      <c r="R45" s="64">
        <v>152</v>
      </c>
      <c r="S45" s="64">
        <v>203</v>
      </c>
      <c r="T45" s="65">
        <v>233</v>
      </c>
      <c r="U45" s="43">
        <f t="shared" si="1"/>
        <v>81060</v>
      </c>
    </row>
    <row r="46" spans="3:4" ht="12.75">
      <c r="C46" s="29"/>
      <c r="D46" s="29"/>
    </row>
    <row r="47" spans="2:20" ht="12.75">
      <c r="B47" s="143" t="s">
        <v>54</v>
      </c>
      <c r="C47" s="144"/>
      <c r="D47" s="145"/>
      <c r="E47" s="66">
        <v>66</v>
      </c>
      <c r="F47" s="66">
        <v>60</v>
      </c>
      <c r="G47" s="66">
        <v>54</v>
      </c>
      <c r="H47" s="66">
        <v>48</v>
      </c>
      <c r="I47" s="66">
        <v>53</v>
      </c>
      <c r="J47" s="66">
        <v>48</v>
      </c>
      <c r="K47" s="66">
        <v>43</v>
      </c>
      <c r="L47" s="66">
        <v>38</v>
      </c>
      <c r="M47" s="66">
        <v>40</v>
      </c>
      <c r="N47" s="66">
        <v>36</v>
      </c>
      <c r="O47" s="66">
        <v>32</v>
      </c>
      <c r="P47" s="66">
        <v>28</v>
      </c>
      <c r="Q47" s="66">
        <v>33</v>
      </c>
      <c r="R47" s="66">
        <v>30</v>
      </c>
      <c r="S47" s="66">
        <v>27</v>
      </c>
      <c r="T47" s="66">
        <v>24</v>
      </c>
    </row>
    <row r="48" spans="3:4" ht="12.75">
      <c r="C48" s="29"/>
      <c r="D48" s="29"/>
    </row>
  </sheetData>
  <sheetProtection password="DC8F" sheet="1" objects="1" scenarios="1"/>
  <mergeCells count="6">
    <mergeCell ref="B47:D47"/>
    <mergeCell ref="E2:T2"/>
    <mergeCell ref="E3:H3"/>
    <mergeCell ref="I3:L3"/>
    <mergeCell ref="M3:P3"/>
    <mergeCell ref="Q3:T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Tino Bratta</dc:creator>
  <cp:keywords/>
  <dc:description/>
  <cp:lastModifiedBy>Tino Bratta</cp:lastModifiedBy>
  <cp:lastPrinted>2004-03-08T15:47:40Z</cp:lastPrinted>
  <dcterms:created xsi:type="dcterms:W3CDTF">2003-01-21T21:15:51Z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